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worksheet+xml" PartName="/xl/worksheets/sheet1.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codeName="ThisWorkbook" defaultThemeVersion="124226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hidden="1" localSheetId="0" name="_xlnm._FilterDatabase">'Sheet'!$A$5:$BF$63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<sst xmlns="http://schemas.openxmlformats.org/spreadsheetml/2006/main" uniqueCount="363">
  <si>
    <t/>
  </si>
  <si>
    <t xml:space="preserve"> 2951142</t>
  </si>
  <si>
    <t xml:space="preserve"> 380972699696</t>
  </si>
  <si>
    <t xml:space="preserve"> Туалетний папір</t>
  </si>
  <si>
    <t xml:space="preserve"> ФОП   КОВБА ВАСИЛЬ МИКОЛАЙОВИЧ</t>
  </si>
  <si>
    <t xml:space="preserve"> ФОП "ЖЕРЕБЕЦЬКА МАРТА РОМАНІВНА"</t>
  </si>
  <si>
    <t xml:space="preserve"> ФОП "ЗЕЛЕНЮК ДМИТРО ВОЛОДИМИРОВИЧ"</t>
  </si>
  <si>
    <t xml:space="preserve"> ФОП "ЦУРА ЛЮБОВ ТРОФИМІВНА"</t>
  </si>
  <si>
    <t xml:space="preserve"> Яйце  куряче</t>
  </si>
  <si>
    <t xml:space="preserve"> ревінь ; родзинки;  сухофрукти; повидло;  горох;  паста томатна;  зелений горошок;  квашена капуста; квашені огірки</t>
  </si>
  <si>
    <t>% зниження</t>
  </si>
  <si>
    <t>+30956414758</t>
  </si>
  <si>
    <t>+380322440711</t>
  </si>
  <si>
    <t>+380322445355</t>
  </si>
  <si>
    <t>+380322977270</t>
  </si>
  <si>
    <t>+380676735036</t>
  </si>
  <si>
    <t>+380679288361</t>
  </si>
  <si>
    <t>+380731845356</t>
  </si>
  <si>
    <t>+380959348479</t>
  </si>
  <si>
    <t>+380987729059</t>
  </si>
  <si>
    <t>,,</t>
  </si>
  <si>
    <t>0 (0)</t>
  </si>
  <si>
    <t>00131587</t>
  </si>
  <si>
    <t>00182952</t>
  </si>
  <si>
    <t>009549</t>
  </si>
  <si>
    <t>03140000-4 Продукція тваринництва та супутня продукція</t>
  </si>
  <si>
    <t>03210000-6 Зернові культури та картопля</t>
  </si>
  <si>
    <t>03220000-9 Овочі, фрукти та горіхи</t>
  </si>
  <si>
    <t>0322374554</t>
  </si>
  <si>
    <t>0322392005</t>
  </si>
  <si>
    <t>0322426057</t>
  </si>
  <si>
    <t>0322471112</t>
  </si>
  <si>
    <t>0322591101</t>
  </si>
  <si>
    <t>0322712082</t>
  </si>
  <si>
    <t>0322951142</t>
  </si>
  <si>
    <t>03349039</t>
  </si>
  <si>
    <t>05511001</t>
  </si>
  <si>
    <t>0563707292</t>
  </si>
  <si>
    <t>0679389190</t>
  </si>
  <si>
    <t>0731845356</t>
  </si>
  <si>
    <t>08-2020</t>
  </si>
  <si>
    <t>09-2020</t>
  </si>
  <si>
    <t>09120000-6 Газове паливо</t>
  </si>
  <si>
    <t>09310000-5 Електрична енергія</t>
  </si>
  <si>
    <t>1</t>
  </si>
  <si>
    <t>1/143</t>
  </si>
  <si>
    <t>10</t>
  </si>
  <si>
    <t>11</t>
  </si>
  <si>
    <t>12</t>
  </si>
  <si>
    <t>13</t>
  </si>
  <si>
    <t>14</t>
  </si>
  <si>
    <t>14-2020</t>
  </si>
  <si>
    <t>15</t>
  </si>
  <si>
    <t>15110000-2 М’ясо</t>
  </si>
  <si>
    <t>15220000-6 Риба, рибне філе та інше м’ясо риби морожені</t>
  </si>
  <si>
    <t>15320000-7 Фруктові та овочеві соки</t>
  </si>
  <si>
    <t>15330000-0 Оброблені фрукти та овочі</t>
  </si>
  <si>
    <t>15420000-8 Рафіновані олії та жири</t>
  </si>
  <si>
    <t>15510000-6 Молоко та вершки</t>
  </si>
  <si>
    <t>15530000-2 Вершкове масло</t>
  </si>
  <si>
    <t>15540000-5 Сирні продукти</t>
  </si>
  <si>
    <t>15550000-8 Молочні продукти різні</t>
  </si>
  <si>
    <t>15550000-8 Молочні продукти різні (Сметана)</t>
  </si>
  <si>
    <t>15610000-7 Продукція борошномельно-круп'яної промисловості</t>
  </si>
  <si>
    <t>15620000-0 Крохмалі та крохмалепродукти</t>
  </si>
  <si>
    <t>15810000-9 Хлібопродукти, свіжовипечені хлібобулочні та кондитерські вироби</t>
  </si>
  <si>
    <t>15820000-2 Сухарі та печиво; пресерви з хлібобулочних і кондитерських виробів</t>
  </si>
  <si>
    <t>15830000-5 Цукор і супутня продукція</t>
  </si>
  <si>
    <t>15830000-5 Цукор і супутня продукція ( Цукор)</t>
  </si>
  <si>
    <t>15840000-8 Какао; шоколад та цукрові кондитерські вироби</t>
  </si>
  <si>
    <t>15840000-8 Какао; шоколад та цукрові кондитерські вироби (Какао)</t>
  </si>
  <si>
    <t>15850000-1 Макаронні вироби</t>
  </si>
  <si>
    <t>15860000-4 Кава, чай та супутня продукція</t>
  </si>
  <si>
    <t>15870000-7 Заправки та приправи</t>
  </si>
  <si>
    <t>15898000-9 Дріжджі</t>
  </si>
  <si>
    <t>16</t>
  </si>
  <si>
    <t>17</t>
  </si>
  <si>
    <t>18</t>
  </si>
  <si>
    <t>18130000-9 Спеціальний робочий одяг</t>
  </si>
  <si>
    <t>19</t>
  </si>
  <si>
    <t>1915/20ЛВ2</t>
  </si>
  <si>
    <t>2</t>
  </si>
  <si>
    <t>20</t>
  </si>
  <si>
    <t>2052209684</t>
  </si>
  <si>
    <t>20762278</t>
  </si>
  <si>
    <t>21</t>
  </si>
  <si>
    <t>21560766</t>
  </si>
  <si>
    <t>22422670</t>
  </si>
  <si>
    <t>225/21ТПВ</t>
  </si>
  <si>
    <t>2338913481</t>
  </si>
  <si>
    <t>2338913481,ФОП "ВАСИЛЬЦІВ ІРИНА ВОЛОДИМИРІВНА",Україна</t>
  </si>
  <si>
    <t>24310000-0 Основні неорганічні хімічні речовини</t>
  </si>
  <si>
    <t>2522808329</t>
  </si>
  <si>
    <t>2527115368</t>
  </si>
  <si>
    <t>2591101</t>
  </si>
  <si>
    <t>2716516477</t>
  </si>
  <si>
    <t>2757687</t>
  </si>
  <si>
    <t>279-21</t>
  </si>
  <si>
    <t>2792013796</t>
  </si>
  <si>
    <t>2917118742,ФОП "СТАЙОХА ТЕТЯНА ВІКТОРІВНА",Україна;2338913481,ФОП "ВАСИЛЬЦІВ ІРИНА ВОЛОДИМИРІВНА",Україна</t>
  </si>
  <si>
    <t>2951142</t>
  </si>
  <si>
    <t>2961810637</t>
  </si>
  <si>
    <t>2975381</t>
  </si>
  <si>
    <t>3</t>
  </si>
  <si>
    <t>30190000-7 Офісне устаткування та приладдя різне</t>
  </si>
  <si>
    <t>31259168,ТзОВ "Радивилівмолоко",Україна;2338913481,ФОП "ВАСИЛЬЦІВ ІРИНА ВОЛОДИМИРІВНА",Україна</t>
  </si>
  <si>
    <t>31259168,ТзОВ "Радивилівмолоко",Україна;2534407357,ФОП "БОДНАРЧУК ПЕТРО МИХАЙЛОВИЧ",Україна;39685014,ТОВ Молочна компанія "Галичина",Україна;2338913481,ФОП "ВАСИЛЬЦІВ ІРИНА ВОЛОДИМИРІВНА",Україна</t>
  </si>
  <si>
    <t>31520000-7 Світильники та освітлювальна арматура</t>
  </si>
  <si>
    <t>318-21</t>
  </si>
  <si>
    <t>32409127</t>
  </si>
  <si>
    <t>32409127,ТОВ "Галицька здоба",Україна</t>
  </si>
  <si>
    <t>32490244</t>
  </si>
  <si>
    <t>327507</t>
  </si>
  <si>
    <t>32800493</t>
  </si>
  <si>
    <t>32А790-138-21</t>
  </si>
  <si>
    <t>33140000-3 Медичні матеріали</t>
  </si>
  <si>
    <t>3343111156</t>
  </si>
  <si>
    <t>33690000-3 Лікарські засоби різні</t>
  </si>
  <si>
    <t>33760000-5 Туалетний папір, носові хустинки, рушники для рук і серветки</t>
  </si>
  <si>
    <t>33951598</t>
  </si>
  <si>
    <t>34419048</t>
  </si>
  <si>
    <t>380503170459, 380322595959</t>
  </si>
  <si>
    <t>380964689259, 380964689259</t>
  </si>
  <si>
    <t>39220000-0 Кухонне приладдя, товари для дому та господарства і приладдя для закладів громадського харчування</t>
  </si>
  <si>
    <t>39310000-8 Обладнання для закладів громадського харчування</t>
  </si>
  <si>
    <t>39520000-3 Готові текстильні вироби</t>
  </si>
  <si>
    <t>39561000-2 Тюль, мереживо, вузькі тканини, оздоблювальні матеріали та вишиті вироби</t>
  </si>
  <si>
    <t>39594527</t>
  </si>
  <si>
    <t>39594527,ТОВАРИСТВО З ОБМЕЖЕНОЮ ВІДПОВІДАЛЬНІСТЮ "ЛЬВІВГАЗ ЗБУТ",Україна;42092130,ТОВ "ЛЬВІВЕНЕРГОЗБУТ",Україна</t>
  </si>
  <si>
    <t>3966</t>
  </si>
  <si>
    <t>39710000-2 Електричні побутові прилади</t>
  </si>
  <si>
    <t>39830000-9 Продукція для чищення</t>
  </si>
  <si>
    <t>4</t>
  </si>
  <si>
    <t>401/21ЛВ2</t>
  </si>
  <si>
    <t>40566134</t>
  </si>
  <si>
    <t>41590629</t>
  </si>
  <si>
    <t>41АВ797-350-21</t>
  </si>
  <si>
    <t>42092130</t>
  </si>
  <si>
    <t>42092130,Товариство з обмеженою відповідальністю "Львівенергозбут",Україна</t>
  </si>
  <si>
    <t>42130000-9 Арматура трубопровідна: крани, вентилі, клапани та подібні пристрої</t>
  </si>
  <si>
    <t>44520000-1 Замки, ключі та петлі</t>
  </si>
  <si>
    <t>48760000-3 Пакети програмного забезпечення для захисту від вірусів</t>
  </si>
  <si>
    <t>5</t>
  </si>
  <si>
    <t>50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</si>
  <si>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</si>
  <si>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</si>
  <si>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6</t>
  </si>
  <si>
    <t>62625/З</t>
  </si>
  <si>
    <t>6262500ВЦ</t>
  </si>
  <si>
    <t>64210000-1 Послуги телефонного зв’язку та передачі даних</t>
  </si>
  <si>
    <t>65210000-8 Розподіл газу</t>
  </si>
  <si>
    <t>65310000-9 Розподіл електричної енергії</t>
  </si>
  <si>
    <t>7</t>
  </si>
  <si>
    <t>72261000-2 Послуги з обслуговування програмного забезпечення</t>
  </si>
  <si>
    <t>72410000-7 Послуги провайдерів</t>
  </si>
  <si>
    <t>79110000-8 Послуги з юридичного консультування та юридичного представництва</t>
  </si>
  <si>
    <t>8</t>
  </si>
  <si>
    <t>9</t>
  </si>
  <si>
    <t>90510000-5 Утилізація/видалення сміття та поводження зі сміттям</t>
  </si>
  <si>
    <t>90920000-2 Послуги із санітарно-гігієнічної обробки приміщень</t>
  </si>
  <si>
    <t>Svitlana.Vytrykush@lvgaszbut.104.ua</t>
  </si>
  <si>
    <t>UAH</t>
  </si>
  <si>
    <t>iryna_vasyltsiv@mail.ru</t>
  </si>
  <si>
    <t>report.zakupki@prom.ua</t>
  </si>
  <si>
    <t>taras.bakusko@gmail.com</t>
  </si>
  <si>
    <t>tender@lvivenergozbut.com</t>
  </si>
  <si>
    <t>«ДК 021:2015: (CPV) Оброблені фрукти та овочі (15330000-0) (квашені огірки; квашена капуста; зелений горошок, паста томатна, горох, повидло, сухофрукти, родзинки, ревінь )»</t>
  </si>
  <si>
    <t>«ДК 021:2015: (CPV) Овочі, фрукти та горіхи (03220000-9) (лимони, яблука, мандарини, банани, вишня, слива, виноград, абрикоси, порічки, смородина, буряк, морква, цибуля, капуста, огірки, помідори, кабачки, зелена цибуля, часник).»</t>
  </si>
  <si>
    <t>«ДК 021:2015: 15220000-6  Риба, рибне філе та інше м’ясо риби морожені (Хек свіжоморожений тушка).»</t>
  </si>
  <si>
    <t>«ДК 021:2015: 15530000-2 - Вершкове масло (масло вершкове 72,5%-73%)»</t>
  </si>
  <si>
    <t>«ДК 021:2015: 15540000-5 Сирні продукти (Твердий сир, сир кисломолочний 9% )»</t>
  </si>
  <si>
    <t>«ДК 021:2015: Хлібопродукти, свіжовипечені хлібобулочні та кондитерські вироби (15810000-9) (Хліб з пшеничного борошна в/г; хліб житньо-пшеничний)»</t>
  </si>
  <si>
    <t>«ДК: 021:2015:03210000-6 – Зернові культури та картопля (Картопля)»</t>
  </si>
  <si>
    <t xml:space="preserve">«ДК: 021:2015:03210000-6 – Зернові культури та картопля (Картопля)» </t>
  </si>
  <si>
    <t>«Електрична енергія» (ДК 021:2015: 09310000-5 - Електрична енергія)</t>
  </si>
  <si>
    <t>«Природний газ» (ДК 021:2015: 09120000-6 - Газове паливо)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</si>
  <si>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</si>
  <si>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</si>
  <si>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</si>
  <si>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</si>
  <si>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АКЦІОНЕРНЕ ТОВАРИСТВО "ОПЕРАТОР ГАЗОРОЗПОДІЛЬНОЇ СИСТЕМИ  "ЛЬВІВГАЗ"</t>
  </si>
  <si>
    <t>Валюта</t>
  </si>
  <si>
    <t>Вивезення твердих побутових відходів</t>
  </si>
  <si>
    <t>Всього вимог (без рішення) лот/закупівля</t>
  </si>
  <si>
    <t>Всього запитань (без відповіді) лот/закупівля</t>
  </si>
  <si>
    <t>Всього скарг (без рішення) лот/закупівля</t>
  </si>
  <si>
    <t>Всі учасники закупки</t>
  </si>
  <si>
    <t>Відкриті торги</t>
  </si>
  <si>
    <t>Відсутнє</t>
  </si>
  <si>
    <t>Галина Пурська</t>
  </si>
  <si>
    <t>Губки для посуду  5 шт.; сталева губка; сталева губка 3 шт.</t>
  </si>
  <si>
    <t>Губки та губки сталеві для посуду - код ДК 021-2015 - 39220000-0 - Кухонне приладдя, товари для дому та господарства і приладдя для закладів громадського харчування</t>
  </si>
  <si>
    <t>ДК 021:2015:03140000-44 Продукція тваринництва та супутня продукція ( Яйце куряче)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</si>
  <si>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</si>
  <si>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</si>
  <si>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</si>
  <si>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</si>
  <si>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уточнення до:</t>
  </si>
  <si>
    <t>Дата уточнення з:</t>
  </si>
  <si>
    <t>Дератизація; дезінсекція</t>
  </si>
  <si>
    <t>Договір діє до:</t>
  </si>
  <si>
    <t>Дріжджі</t>
  </si>
  <si>
    <t>Електронна пошта переможця тендеру</t>
  </si>
  <si>
    <t>З ПДВ</t>
  </si>
  <si>
    <t>ЗАКЛАД ДОШКІЛЬНОЇ ОСВІТИ (ЯСЛА-САДОК) № 143 ЛЬВІВСЬКОЇ МІСЬКОЇ РАДИ</t>
  </si>
  <si>
    <t>ЗЕЛЕНЮК ДМИТРО ВОЛОДИМИРОВИЧ</t>
  </si>
  <si>
    <t>Закупівля без використання електронної системи</t>
  </si>
  <si>
    <t>Заправки та приправи (Сіль,лавровий лист,ванільний цукор,перець,оцет)</t>
  </si>
  <si>
    <t>Звіт створено 21 травня о 20:57 з використанням http://zakupki.prom.ua</t>
  </si>
  <si>
    <t>КЕП</t>
  </si>
  <si>
    <t>Кава, чай та супутня продукція(Кавовий напій,чай)</t>
  </si>
  <si>
    <t>Картопля</t>
  </si>
  <si>
    <t>Класифікатор</t>
  </si>
  <si>
    <t>Код ДК 021:2015-39710000-2 - Електричні побутові прилади(електричний водонагрівач-бойлер)</t>
  </si>
  <si>
    <t>Код ДК 021:2015: 33760000-5 - Туалетний папір, носові хустинки, рушники для рук і серветки (папір туалетний )</t>
  </si>
  <si>
    <t xml:space="preserve">Комплект ручок дверних до металопластикових дверей
</t>
  </si>
  <si>
    <t xml:space="preserve">Комплект ручок дверних до металопластикових дверей </t>
  </si>
  <si>
    <t>Контактний телефон переможця тендеру</t>
  </si>
  <si>
    <t>Кран 1/2 ВН бабочка</t>
  </si>
  <si>
    <t>Крок зниження</t>
  </si>
  <si>
    <t>Крохмалі та крохмалепродукти (Манна крупа)</t>
  </si>
  <si>
    <t>Кількість одиниць</t>
  </si>
  <si>
    <t>Кількість учасників аукціону</t>
  </si>
  <si>
    <t>ЛЬВІВСЬКЕ ОБЛАСНЕ СПЕЦІАЛІЗОВАНЕ РЕМОНТНО-БУДІВЕЛЬНЕ ПІДПРИЄМСТВО ПРОТИПОЖЕЖНИХ РОБІТ ДОБРОВІЛЬНОГО ПОЖЕЖНОГО ТОВАРИСТВА УКРАЇНИ</t>
  </si>
  <si>
    <t>Лабрикени; Тюль</t>
  </si>
  <si>
    <t>М'ясо яловичини І категорії, печінка яловича, кури цілі</t>
  </si>
  <si>
    <t>М'ясорубка електрична</t>
  </si>
  <si>
    <t>Макаронні вироби</t>
  </si>
  <si>
    <t>Маски медичні</t>
  </si>
  <si>
    <t>Медикаменти</t>
  </si>
  <si>
    <t>Молоко, згущене молоко</t>
  </si>
  <si>
    <t>Молоко; Згущене молоко</t>
  </si>
  <si>
    <t>Мої дії</t>
  </si>
  <si>
    <t xml:space="preserve">М’ясо яловичини першої категорії ; Печінка яловича ; Кури цілі </t>
  </si>
  <si>
    <t>Надання телекомунікаційних послуг( доступ до інтернет)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</si>
  <si>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</si>
  <si>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</si>
  <si>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</si>
  <si>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</si>
  <si>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</si>
  <si>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ОБЛАСНЕ КОМУНАЛЬНЕ ПІДПРИЄМСТВО ЛЬВІВСЬКОЇ ОБЛАСНОЇ РАДИ "ПРОФІЛАКТИЧНА ДЕЗІНФЕКЦІЯ"</t>
  </si>
  <si>
    <t>Одиниця виміру</t>
  </si>
  <si>
    <t>Олія рафінована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</si>
  <si>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</si>
  <si>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</si>
  <si>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</si>
  <si>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</si>
  <si>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</si>
  <si>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</si>
  <si>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ПАСІЧНИЙ СЕРГІЙ ВАСИЛЬОВИЧ</t>
  </si>
  <si>
    <t>ПРИВАТНЕ АКЦІОНЕРНЕ ТОВАРИСТВО "КОНЦЕРН ХЛІБПРОМ"</t>
  </si>
  <si>
    <t>ПРИВАТНЕ АКЦІОНЕРНЕ ТОВАРИСТВО "ЛЬВІВОБЛЕНЕРГО"</t>
  </si>
  <si>
    <t>ПРИВАТНЕ ПІДПРИЄМСТВО ЮРИДИЧНА ФІРМА "СВІТ ПРАВА"</t>
  </si>
  <si>
    <t>ПУБЛІЧНЕ АКЦІОНЕРНЕ ТОВАРИСТВО "УКРТЕЛЕКОМ"</t>
  </si>
  <si>
    <t>Папір офісний  А4</t>
  </si>
  <si>
    <t>Папір офісний А4</t>
  </si>
  <si>
    <t>Печиво; Вафлі; Сухарі панірувальні</t>
  </si>
  <si>
    <t>Посилання на редукціон</t>
  </si>
  <si>
    <t>Послуги з дератизації та дезінфекції</t>
  </si>
  <si>
    <t xml:space="preserve">Послуги з розподілу електричної енергії </t>
  </si>
  <si>
    <t>Послуги з розподілу електричної енергії (ДК 021:2015 65310000-9 Розподіл електричної енергія)</t>
  </si>
  <si>
    <t>Послуги з технічного обслуговування систем газопостачання та газового обладнання (крім ВОГ)</t>
  </si>
  <si>
    <t xml:space="preserve">Послуги по встановленню програмної продукції антивірусу AVAST Premium </t>
  </si>
  <si>
    <t>Послуги телефонного зв’язку</t>
  </si>
  <si>
    <t>Послуги щодо надання юридично-консультаційного обслуговування з питань проведення  публічних закупівель</t>
  </si>
  <si>
    <t>Предмет закупівлі</t>
  </si>
  <si>
    <t>Прийом пропозицій до:</t>
  </si>
  <si>
    <t>Прийом пропозицій з</t>
  </si>
  <si>
    <t>Природний газ</t>
  </si>
  <si>
    <t>Причина скасування закупівлі</t>
  </si>
  <si>
    <t xml:space="preserve">Програмна продукція AVAST Premium </t>
  </si>
  <si>
    <t>Продукція борошномельно-круп’яної промисловості (Рис, Вівсяні пластівці, борошно пшеничне,гречка, крупа перлова,пшоно ,крупа пшенична)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</si>
  <si>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</si>
  <si>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</si>
  <si>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 xml:space="preserve">Рафіновані олії та жири (Олія рафінована )
</t>
  </si>
  <si>
    <t>Рис; Вівсяні пластівці; борошно пшеничне; Гречка;  крупа перлова; пшоно ; крупа пшенична</t>
  </si>
  <si>
    <t>Розподіл природного газу</t>
  </si>
  <si>
    <t xml:space="preserve">Розподіл природного газу </t>
  </si>
  <si>
    <t>Рукавички латексні</t>
  </si>
  <si>
    <t>Рукавички медичні латексні оглядові нестерильні ( Код НК 024:2019 47172 Непудровані, оглядові/процедурні рукавички з латексу , нестерильні (латексні рукавички)</t>
  </si>
  <si>
    <t>Рукавички медичні латексні оглядові, нестерильні, неприпудрені ( Код НК 024:2019 47172 Непудровані, оглядові/процедурні рукавички з латексу гевеї , нестерильні (латексні рукавички)</t>
  </si>
  <si>
    <t>Рушники паперові</t>
  </si>
  <si>
    <t>Рушники паперові Z-типу.</t>
  </si>
  <si>
    <t>С-21-38</t>
  </si>
  <si>
    <t>СЕНЬКО ОКСАНА МИХАЙЛІВНА</t>
  </si>
  <si>
    <t>Світильник; Лампа світлодіодна</t>
  </si>
  <si>
    <t>Світильники та лампа світлодіодна  (Код ДК 021:2015: 31520000-7 - Світильники та освітлювальна арматура)</t>
  </si>
  <si>
    <t xml:space="preserve">Серветки  для прибирання з мікрофібри </t>
  </si>
  <si>
    <t>Серветки  для прибирання з мікрофібри код ДК 021:2015 "39520000-3 Готові текстильні вироби"</t>
  </si>
  <si>
    <t>Сода кальцинована  700 г.</t>
  </si>
  <si>
    <t>Сода кальцинована (ДК 021:2015 24310000-0 Основні неорганічні хімічні речовини)</t>
  </si>
  <si>
    <t>Список державних закупівель</t>
  </si>
  <si>
    <t>Спрощена закупівля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</si>
  <si>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</si>
  <si>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</si>
  <si>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</si>
  <si>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</si>
  <si>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</si>
  <si>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</si>
  <si>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</si>
  <si>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Супроводження та обслуговування програмного забезпечення «Тріола – Зарплата»</t>
  </si>
  <si>
    <t>Сухарі та печиво; пресерви з хлібобулочних і кондитерських виробів(Печиво,вафлі сухарі панірувальні)</t>
  </si>
  <si>
    <t>Сік</t>
  </si>
  <si>
    <t>Сіль; лавровий лист; ванільний цукор; перець; оцет</t>
  </si>
  <si>
    <t>ТОВ "Галицька здоба"</t>
  </si>
  <si>
    <t>ТОВАРИСТВО З ОБМЕЖЕНОЮ ВІДПОВІДАЛЬНІСТЮ "ГАНІС"</t>
  </si>
  <si>
    <t>ТОВАРИСТВО З ОБМЕЖЕНОЮ ВІДПОВІДАЛЬНІСТЮ "ЕКОВЕЙ ВЕЙСТ МЕНЕДЖМЕНТ"</t>
  </si>
  <si>
    <t>ТОВАРИСТВО З ОБМЕЖЕНОЮ ВІДПОВІДАЛЬНІСТЮ "ЕПІЦЕНТР К"</t>
  </si>
  <si>
    <t>ТОВАРИСТВО З ОБМЕЖЕНОЮ ВІДПОВІДАЛЬНІСТЮ "ЛЬВІВГАЗ ЗБУТ"</t>
  </si>
  <si>
    <t>ТОВАРИСТВО З ОБМЕЖЕНОЮ ВІДПОВІДАЛЬНІСТЮ "МАЯК ПРОТЕКШН"</t>
  </si>
  <si>
    <t>ТОВАРИСТВО З ОБМЕЖЕНОЮ ВІДПОВІДАЛЬНІСТЮ "СЕРВІСНЕТ"</t>
  </si>
  <si>
    <t>Так</t>
  </si>
  <si>
    <t>Технічне обслуговування вогнегасників</t>
  </si>
  <si>
    <t>ТзОВ "Радивилівмолоко"</t>
  </si>
  <si>
    <t>Тип процедури</t>
  </si>
  <si>
    <t>Товариство з обмеженою відповідальністю "Львівенергозбут"</t>
  </si>
  <si>
    <t>Тюль, ламбрикени (39561000-2 Тюль, мереживо, вузькі тканини, оздоблювальні матеріали та вишиті вироби)</t>
  </si>
  <si>
    <t>Узагальнена назва закупівлі</t>
  </si>
  <si>
    <t>Укладення договору до:</t>
  </si>
  <si>
    <t>Укладення договору з:</t>
  </si>
  <si>
    <t>ФОП "ВАСИЛЬЦІВ ІРИНА ВОЛОДИМИРІВНА"</t>
  </si>
  <si>
    <t>ФОП "Васьків Павло Любомирович"</t>
  </si>
  <si>
    <t>ФОП "СТАЙОХА ТЕТЯНА ВІКТОРІВНА"</t>
  </si>
  <si>
    <t>Фактичний переможець</t>
  </si>
  <si>
    <t>Фруктові та овочеві соки</t>
  </si>
  <si>
    <t>Халат робочий</t>
  </si>
  <si>
    <t>Халат робочий (18130000-9 Спеціальний робочий одяг)</t>
  </si>
  <si>
    <t>Хек свіжоморожений тушка</t>
  </si>
  <si>
    <t>Хліб з пшеничного борошна в/г;  хліб житньо-пшеничний</t>
  </si>
  <si>
    <t>Хліб з пшеничного борошна в/г; Хліб житньо-пшеничний</t>
  </si>
  <si>
    <t>Хліб з пшеничного борошна в/г; хліб житньо-пшеничний</t>
  </si>
  <si>
    <t>Цукор</t>
  </si>
  <si>
    <t>Чай; Кавовий напій</t>
  </si>
  <si>
    <t>Юридично-консультаційні послуги  з питань проведення  публічних закупівель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</si>
  <si>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</si>
  <si>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</si>
  <si>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аукціон не проводився</t>
  </si>
  <si>
    <t>електричний водонагрівач-бойлер</t>
  </si>
  <si>
    <t>завершено</t>
  </si>
  <si>
    <t>закупівля не відбулась</t>
  </si>
  <si>
    <t>какао</t>
  </si>
  <si>
    <t>код ДК 021:2015 -39830000-9 Продукція для чищення (миючі засоби, пральний порошок, відбілювач)</t>
  </si>
  <si>
    <t>код ДК 021:2015:42130000-9 - Арматура трубопровідна: крани, вентилі, клапани та подібні пристрої (Кран 1/2 ВН бабочка,)</t>
  </si>
  <si>
    <t>комплект</t>
  </si>
  <si>
    <t>крупа манна</t>
  </si>
  <si>
    <t>кіловат-година</t>
  </si>
  <si>
    <t>кілограми</t>
  </si>
  <si>
    <t>кілька позицій</t>
  </si>
  <si>
    <t>лимони; яблука; мандарини; банани; вишня; слива;  виноград; абрикоси; порічки; смородина; буряк; морква; цибуля; капуста; огірки; помідори; кабачки;  зелена цибуля;  часник</t>
  </si>
  <si>
    <t>маски медичні</t>
  </si>
  <si>
    <t>масло вершкове 72,5%-73%</t>
  </si>
  <si>
    <t>метр кубічний</t>
  </si>
  <si>
    <t>не указано</t>
  </si>
  <si>
    <t>пара</t>
  </si>
  <si>
    <t>перезарядка вогнегасників; ТО вогнегасників</t>
  </si>
  <si>
    <t>послуга</t>
  </si>
  <si>
    <t>пральний порошок 9кг;  відбілювач кисневий;  відбілювач 1л; Засіб для миття скла 5кг</t>
  </si>
  <si>
    <t>підписано</t>
  </si>
  <si>
    <t>сир кисломолочний 9%; Твердий сир</t>
  </si>
  <si>
    <t>сметана</t>
  </si>
  <si>
    <t>упаковка</t>
  </si>
  <si>
    <t>штуки</t>
  </si>
  <si>
    <t>№</t>
  </si>
</sst>
</file>

<file path=xl/styles.xml><?xml version="1.0" encoding="utf-8"?>
<styleSheet xmlns="http://schemas.openxmlformats.org/spreadsheetml/2006/main">
  <numFmts count="3">
    <numFmt formatCode="yyyy-mm-dd" numFmtId="165"/>
    <numFmt formatCode="dd.mm.yyyy" numFmtId="166"/>
    <numFmt formatCode="dd.mm.yyyy hh:mm" numFmtId="167"/>
  </numFmts>
  <fonts count="4">
    <font>
      <sz val="11"/>
      <color theme="1"/>
      <name val="Calibri"/>
      <family val="2"/>
      <scheme val="minor"/>
    </font>
    <font>
      <sz val="10.0"/>
      <color rgb="00000000"/>
      <name val="Calibri"/>
      <family val="2"/>
    </font>
    <font>
      <sz val="10.0"/>
      <color rgb="0000FF"/>
      <name val="Calibri"/>
      <family val="2"/>
    </font>
    <font>
      <sz val="10.0"/>
      <color rgb="FFFFFF"/>
      <name val="Calibri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borderId="0" fillId="0" fontId="0" numFmtId="0"/>
  </cellStyleXfs>
  <cellXfs count="10">
    <xf borderId="0" fillId="0" fontId="0" numFmtId="0" xfId="0"/>
    <xf applyFont="1" borderId="0" fillId="0" fontId="1" numFmtId="0" xfId="0"/>
    <xf applyFont="1" borderId="0" fillId="0" fontId="2" numFmtId="0" xfId="0"/>
    <xf applyAlignment="1" applyBorder="1" applyFill="1" applyFont="1" borderId="1" fillId="2" fontId="3" numFmtId="0" xfId="0">
      <alignment horizontal="center" wrapText="1"/>
    </xf>
    <xf applyFont="1" applyNumberFormat="1" borderId="0" fillId="0" fontId="1" numFmtId="1" xfId="0"/>
    <xf applyNumberFormat="1" borderId="0" fillId="0" fontId="0" numFmtId="165" xfId="0"/>
    <xf applyFont="1" applyNumberFormat="1" borderId="0" fillId="0" fontId="1" numFmtId="166" xfId="0"/>
    <xf applyFont="1" applyNumberFormat="1" borderId="0" fillId="0" fontId="1" numFmtId="4" xfId="0"/>
    <xf applyFont="1" applyNumberFormat="1" borderId="0" fillId="0" fontId="1" numFmtId="167" xfId="0"/>
  </cellXfs>
  <cellStyles count="1">
    <cellStyle builtinId="0" name="Normal" xfId="0"/>
  </cellStyles>
  <dxfs count="0"/>
  <tableStyles count="0" defaultPivotStyle="PivotStyleLight16" defaultTableStyle="TableStyleMedium9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arget="mailto:report.zakupki@prom.ua" TargetMode="External" Type="http://schemas.openxmlformats.org/officeDocument/2006/relationships/hyperlink"/>
  <ns0:Relationship Id="rId2" Target="https://my.zakupki.prom.ua/remote/dispatcher/state_purchase_view/22924476" TargetMode="External" Type="http://schemas.openxmlformats.org/officeDocument/2006/relationships/hyperlink"/>
  <ns0:Relationship Id="rId3" Target="https://my.zakupki.prom.ua/remote/dispatcher/state_purchase_view/25869918" TargetMode="External" Type="http://schemas.openxmlformats.org/officeDocument/2006/relationships/hyperlink"/>
  <ns0:Relationship Id="rId4" Target="https://my.zakupki.prom.ua/remote/dispatcher/state_purchase_view/24957765" TargetMode="External" Type="http://schemas.openxmlformats.org/officeDocument/2006/relationships/hyperlink"/>
  <ns0:Relationship Id="rId5" Target="https://my.zakupki.prom.ua/remote/dispatcher/state_purchase_view/24503447" TargetMode="External" Type="http://schemas.openxmlformats.org/officeDocument/2006/relationships/hyperlink"/>
  <ns0:Relationship Id="rId6" Target="https://my.zakupki.prom.ua/remote/dispatcher/state_purchase_view/24861525" TargetMode="External" Type="http://schemas.openxmlformats.org/officeDocument/2006/relationships/hyperlink"/>
  <ns0:Relationship Id="rId7" Target="https://my.zakupki.prom.ua/remote/dispatcher/state_purchase_view/24934470" TargetMode="External" Type="http://schemas.openxmlformats.org/officeDocument/2006/relationships/hyperlink"/>
  <ns0:Relationship Id="rId8" Target="https://my.zakupki.prom.ua/remote/dispatcher/state_purchase_view/24861557" TargetMode="External" Type="http://schemas.openxmlformats.org/officeDocument/2006/relationships/hyperlink"/>
  <ns0:Relationship Id="rId9" Target="https://my.zakupki.prom.ua/remote/dispatcher/state_purchase_view/23732682" TargetMode="External" Type="http://schemas.openxmlformats.org/officeDocument/2006/relationships/hyperlink"/>
  <ns0:Relationship Id="rId10" Target="https://my.zakupki.prom.ua/remote/dispatcher/state_purchase_view/23732422" TargetMode="External" Type="http://schemas.openxmlformats.org/officeDocument/2006/relationships/hyperlink"/>
  <ns0:Relationship Id="rId11" Target="https://my.zakupki.prom.ua/remote/dispatcher/state_purchase_view/23732433" TargetMode="External" Type="http://schemas.openxmlformats.org/officeDocument/2006/relationships/hyperlink"/>
  <ns0:Relationship Id="rId12" Target="https://my.zakupki.prom.ua/remote/dispatcher/state_purchase_view/24957457" TargetMode="External" Type="http://schemas.openxmlformats.org/officeDocument/2006/relationships/hyperlink"/>
  <ns0:Relationship Id="rId13" Target="https://my.zakupki.prom.ua/remote/dispatcher/state_purchase_view/25125817" TargetMode="External" Type="http://schemas.openxmlformats.org/officeDocument/2006/relationships/hyperlink"/>
  <ns0:Relationship Id="rId14" Target="https://my.zakupki.prom.ua/remote/dispatcher/state_purchase_view/24159890" TargetMode="External" Type="http://schemas.openxmlformats.org/officeDocument/2006/relationships/hyperlink"/>
  <ns0:Relationship Id="rId15" Target="https://my.zakupki.prom.ua/remote/dispatcher/state_purchase_view/23532642" TargetMode="External" Type="http://schemas.openxmlformats.org/officeDocument/2006/relationships/hyperlink"/>
  <ns0:Relationship Id="rId16" Target="https://my.zakupki.prom.ua/remote/dispatcher/state_purchase_view/21967060" TargetMode="External" Type="http://schemas.openxmlformats.org/officeDocument/2006/relationships/hyperlink"/>
  <ns0:Relationship Id="rId17" Target="https://my.zakupki.prom.ua/remote/dispatcher/state_purchase_view/23732492" TargetMode="External" Type="http://schemas.openxmlformats.org/officeDocument/2006/relationships/hyperlink"/>
  <ns0:Relationship Id="rId18" Target="https://my.zakupki.prom.ua/remote/dispatcher/state_purchase_view/23893713" TargetMode="External" Type="http://schemas.openxmlformats.org/officeDocument/2006/relationships/hyperlink"/>
  <ns0:Relationship Id="rId19" Target="https://my.zakupki.prom.ua/remote/dispatcher/state_purchase_view/24957215" TargetMode="External" Type="http://schemas.openxmlformats.org/officeDocument/2006/relationships/hyperlink"/>
  <ns0:Relationship Id="rId20" Target="https://my.zakupki.prom.ua/remote/dispatcher/state_purchase_view/21847071" TargetMode="External" Type="http://schemas.openxmlformats.org/officeDocument/2006/relationships/hyperlink"/>
  <ns0:Relationship Id="rId21" Target="https://my.zakupki.prom.ua/remote/dispatcher/state_purchase_view/23892836" TargetMode="External" Type="http://schemas.openxmlformats.org/officeDocument/2006/relationships/hyperlink"/>
  <ns0:Relationship Id="rId22" Target="https://my.zakupki.prom.ua/remote/dispatcher/state_purchase_view/24149379" TargetMode="External" Type="http://schemas.openxmlformats.org/officeDocument/2006/relationships/hyperlink"/>
  <ns0:Relationship Id="rId23" Target="https://my.zakupki.prom.ua/remote/dispatcher/state_purchase_view/23081288" TargetMode="External" Type="http://schemas.openxmlformats.org/officeDocument/2006/relationships/hyperlink"/>
  <ns0:Relationship Id="rId24" Target="https://my.zakupki.prom.ua/remote/dispatcher/state_purchase_view/24956800" TargetMode="External" Type="http://schemas.openxmlformats.org/officeDocument/2006/relationships/hyperlink"/>
  <ns0:Relationship Id="rId25" Target="https://my.zakupki.prom.ua/remote/dispatcher/state_purchase_view/26619022" TargetMode="External" Type="http://schemas.openxmlformats.org/officeDocument/2006/relationships/hyperlink"/>
  <ns0:Relationship Id="rId26" Target="https://my.zakupki.prom.ua/remote/dispatcher/state_purchase_view/23732795" TargetMode="External" Type="http://schemas.openxmlformats.org/officeDocument/2006/relationships/hyperlink"/>
  <ns0:Relationship Id="rId27" Target="https://my.zakupki.prom.ua/remote/dispatcher/state_purchase_view/23732761" TargetMode="External" Type="http://schemas.openxmlformats.org/officeDocument/2006/relationships/hyperlink"/>
  <ns0:Relationship Id="rId28" Target="https://my.zakupki.prom.ua/remote/dispatcher/state_purchase_view/23732641" TargetMode="External" Type="http://schemas.openxmlformats.org/officeDocument/2006/relationships/hyperlink"/>
  <ns0:Relationship Id="rId29" Target="https://my.zakupki.prom.ua/remote/dispatcher/state_purchase_view/23732741" TargetMode="External" Type="http://schemas.openxmlformats.org/officeDocument/2006/relationships/hyperlink"/>
  <ns0:Relationship Id="rId30" Target="https://my.zakupki.prom.ua/remote/dispatcher/state_purchase_view/23650448" TargetMode="External" Type="http://schemas.openxmlformats.org/officeDocument/2006/relationships/hyperlink"/>
  <ns0:Relationship Id="rId31" Target="https://my.zakupki.prom.ua/remote/dispatcher/state_purchase_view/22902324" TargetMode="External" Type="http://schemas.openxmlformats.org/officeDocument/2006/relationships/hyperlink"/>
  <ns0:Relationship Id="rId32" Target="https://my.zakupki.prom.ua/remote/dispatcher/state_purchase_view/26511358" TargetMode="External" Type="http://schemas.openxmlformats.org/officeDocument/2006/relationships/hyperlink"/>
  <ns0:Relationship Id="rId33" Target="https://my.zakupki.prom.ua/remote/dispatcher/state_purchase_view/24504823" TargetMode="External" Type="http://schemas.openxmlformats.org/officeDocument/2006/relationships/hyperlink"/>
  <ns0:Relationship Id="rId34" Target="https://my.zakupki.prom.ua/remote/dispatcher/state_purchase_view/22898097" TargetMode="External" Type="http://schemas.openxmlformats.org/officeDocument/2006/relationships/hyperlink"/>
  <ns0:Relationship Id="rId35" Target="https://my.zakupki.prom.ua/remote/dispatcher/state_purchase_view/23549728" TargetMode="External" Type="http://schemas.openxmlformats.org/officeDocument/2006/relationships/hyperlink"/>
  <ns0:Relationship Id="rId36" Target="https://my.zakupki.prom.ua/remote/dispatcher/state_purchase_view/23547158" TargetMode="External" Type="http://schemas.openxmlformats.org/officeDocument/2006/relationships/hyperlink"/>
  <ns0:Relationship Id="rId37" Target="https://my.zakupki.prom.ua/remote/dispatcher/state_purchase_view/23732858" TargetMode="External" Type="http://schemas.openxmlformats.org/officeDocument/2006/relationships/hyperlink"/>
  <ns0:Relationship Id="rId38" Target="https://my.zakupki.prom.ua/remote/dispatcher/state_purchase_view/24957940" TargetMode="External" Type="http://schemas.openxmlformats.org/officeDocument/2006/relationships/hyperlink"/>
  <ns0:Relationship Id="rId39" Target="https://my.zakupki.prom.ua/remote/dispatcher/state_purchase_view/23086307" TargetMode="External" Type="http://schemas.openxmlformats.org/officeDocument/2006/relationships/hyperlink"/>
  <ns0:Relationship Id="rId40" Target="https://my.zakupki.prom.ua/remote/dispatcher/state_purchase_view/22946207" TargetMode="External" Type="http://schemas.openxmlformats.org/officeDocument/2006/relationships/hyperlink"/>
  <ns0:Relationship Id="rId41" Target="https://my.zakupki.prom.ua/remote/dispatcher/state_purchase_view/24062798" TargetMode="External" Type="http://schemas.openxmlformats.org/officeDocument/2006/relationships/hyperlink"/>
  <ns0:Relationship Id="rId42" Target="https://my.zakupki.prom.ua/remote/dispatcher/state_purchase_view/21853533" TargetMode="External" Type="http://schemas.openxmlformats.org/officeDocument/2006/relationships/hyperlink"/>
  <ns0:Relationship Id="rId43" Target="https://my.zakupki.prom.ua/remote/dispatcher/state_purchase_view/21966225" TargetMode="External" Type="http://schemas.openxmlformats.org/officeDocument/2006/relationships/hyperlink"/>
  <ns0:Relationship Id="rId44" Target="https://my.zakupki.prom.ua/remote/dispatcher/state_purchase_view/21643759" TargetMode="External" Type="http://schemas.openxmlformats.org/officeDocument/2006/relationships/hyperlink"/>
  <ns0:Relationship Id="rId45" Target="https://auction.openprocurement.org/tenders/9617838db27748b59bef5fefe0933da8" TargetMode="External" Type="http://schemas.openxmlformats.org/officeDocument/2006/relationships/hyperlink"/>
  <ns0:Relationship Id="rId46" Target="https://my.zakupki.prom.ua/remote/dispatcher/state_purchase_view/23893332" TargetMode="External" Type="http://schemas.openxmlformats.org/officeDocument/2006/relationships/hyperlink"/>
  <ns0:Relationship Id="rId47" Target="https://my.zakupki.prom.ua/remote/dispatcher/state_purchase_view/23243886" TargetMode="External" Type="http://schemas.openxmlformats.org/officeDocument/2006/relationships/hyperlink"/>
  <ns0:Relationship Id="rId48" Target="https://my.zakupki.prom.ua/remote/dispatcher/state_purchase_view/23164231" TargetMode="External" Type="http://schemas.openxmlformats.org/officeDocument/2006/relationships/hyperlink"/>
  <ns0:Relationship Id="rId49" Target="https://my.zakupki.prom.ua/remote/dispatcher/state_purchase_view/22781606" TargetMode="External" Type="http://schemas.openxmlformats.org/officeDocument/2006/relationships/hyperlink"/>
  <ns0:Relationship Id="rId50" Target="https://auction.openprocurement.org/tenders/9585c2ae3bb642b2aead298347e1363a" TargetMode="External" Type="http://schemas.openxmlformats.org/officeDocument/2006/relationships/hyperlink"/>
  <ns0:Relationship Id="rId51" Target="https://my.zakupki.prom.ua/remote/dispatcher/state_purchase_view/22945839" TargetMode="External" Type="http://schemas.openxmlformats.org/officeDocument/2006/relationships/hyperlink"/>
  <ns0:Relationship Id="rId52" Target="https://auction.openprocurement.org/tenders/8e2a75c6f45d43328b636e58022003c3" TargetMode="External" Type="http://schemas.openxmlformats.org/officeDocument/2006/relationships/hyperlink"/>
  <ns0:Relationship Id="rId53" Target="https://my.zakupki.prom.ua/remote/dispatcher/state_purchase_view/21831573" TargetMode="External" Type="http://schemas.openxmlformats.org/officeDocument/2006/relationships/hyperlink"/>
  <ns0:Relationship Id="rId54" Target="https://my.zakupki.prom.ua/remote/dispatcher/state_purchase_view/25068837" TargetMode="External" Type="http://schemas.openxmlformats.org/officeDocument/2006/relationships/hyperlink"/>
  <ns0:Relationship Id="rId55" Target="https://my.zakupki.prom.ua/remote/dispatcher/state_purchase_view/24953944" TargetMode="External" Type="http://schemas.openxmlformats.org/officeDocument/2006/relationships/hyperlink"/>
  <ns0:Relationship Id="rId56" Target="https://my.zakupki.prom.ua/remote/dispatcher/state_purchase_view/21967742" TargetMode="External" Type="http://schemas.openxmlformats.org/officeDocument/2006/relationships/hyperlink"/>
  <ns0:Relationship Id="rId57" Target="https://my.zakupki.prom.ua/remote/dispatcher/state_purchase_view/21967569" TargetMode="External" Type="http://schemas.openxmlformats.org/officeDocument/2006/relationships/hyperlink"/>
  <ns0:Relationship Id="rId58" Target="https://my.zakupki.prom.ua/remote/dispatcher/state_purchase_view/23732822" TargetMode="External" Type="http://schemas.openxmlformats.org/officeDocument/2006/relationships/hyperlink"/>
  <ns0:Relationship Id="rId59" Target="https://my.zakupki.prom.ua/remote/dispatcher/state_purchase_view/23732550" TargetMode="External" Type="http://schemas.openxmlformats.org/officeDocument/2006/relationships/hyperlink"/>
  <ns0:Relationship Id="rId60" Target="https://my.zakupki.prom.ua/remote/dispatcher/state_purchase_view/22780951" TargetMode="External" Type="http://schemas.openxmlformats.org/officeDocument/2006/relationships/hyperlink"/>
  <ns0:Relationship Id="rId61" Target="https://auction.openprocurement.org/tenders/3ef3ca28d73f4a1d9ccdb2d350dfd4b0" TargetMode="External" Type="http://schemas.openxmlformats.org/officeDocument/2006/relationships/hyperlink"/>
  <ns0:Relationship Id="rId62" Target="https://my.zakupki.prom.ua/remote/dispatcher/state_purchase_view/24586106" TargetMode="External" Type="http://schemas.openxmlformats.org/officeDocument/2006/relationships/hyperlink"/>
  <ns0:Relationship Id="rId63" Target="https://my.zakupki.prom.ua/remote/dispatcher/state_purchase_view/24958089" TargetMode="External" Type="http://schemas.openxmlformats.org/officeDocument/2006/relationships/hyperlink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BF64"/>
  <sheetViews>
    <sheetView workbookViewId="0">
      <pane ySplit="5" topLeftCell="A6" activePane="bottomLeft" state="frozen"/>
      <selection pane="bottomLeft" activeCell="A1" sqref="A1"/>
    </sheetView>
  </sheetViews>
  <sheetFormatPr defaultRowHeight="15" baseColWidth="10"/>
  <cols>
    <col width="5" min="1" max="1"/>
    <col width="25" min="2" max="2"/>
    <col width="25" min="3" max="3"/>
    <col width="35" min="4" max="4"/>
    <col width="35" min="5" max="5"/>
    <col width="35" min="6" max="6"/>
    <col width="30" min="7" max="7"/>
    <col width="5" min="8" max="8"/>
    <col width="30" min="9" max="9"/>
    <col width="15" min="10" max="10"/>
    <col width="20" min="11" max="11"/>
    <col width="20" min="12" max="12"/>
    <col width="5" min="13" max="13"/>
    <col width="5" min="14" max="14"/>
    <col width="5" min="15" max="15"/>
    <col width="10" min="16" max="16"/>
    <col width="10" min="17" max="17"/>
    <col width="10" min="18" max="18"/>
    <col width="10" min="19" max="19"/>
    <col width="10" min="20" max="20"/>
    <col width="25" min="21" max="21"/>
    <col width="10" min="22" max="22"/>
    <col width="15" min="23" max="23"/>
    <col width="15" min="24" max="24"/>
    <col width="10" min="25" max="25"/>
    <col width="15" min="26" max="26"/>
    <col width="15" min="27" max="27"/>
    <col width="15" min="28" max="28"/>
    <col width="10" min="29" max="29"/>
    <col width="15" min="30" max="30"/>
    <col width="20" min="31" max="31"/>
    <col width="20" min="32" max="32"/>
    <col width="15" min="33" max="33"/>
    <col width="15" min="34" max="34"/>
    <col width="20" min="35" max="35"/>
    <col width="15" min="36" max="36"/>
    <col width="10" min="37" max="37"/>
    <col width="20" min="38" max="38"/>
    <col width="15" min="39" max="39"/>
    <col width="20" min="40" max="40"/>
    <col width="10" min="41" max="41"/>
    <col width="15" min="42" max="42"/>
    <col width="10" min="43" max="43"/>
    <col width="10" min="44" max="44"/>
    <col width="15" min="45" max="45"/>
    <col width="10" min="46" max="46"/>
    <col width="10" min="47" max="47"/>
    <col width="20" min="48" max="48"/>
    <col width="15" min="49" max="49"/>
    <col width="15" min="50" max="50"/>
    <col width="15" min="51" max="51"/>
    <col width="10" min="52" max="52"/>
    <col width="10" min="53" max="53"/>
    <col width="15" min="54" max="54"/>
    <col width="10" min="55" max="55"/>
    <col width="20" min="56" max="56"/>
    <col width="20" min="57" max="57"/>
    <col width="50" min="58" max="58"/>
  </cols>
  <sheetData>
    <row r="1" spans="1:58">
      <c r="A1" t="s" s="1">
        <v>334</v>
      </c>
    </row>
    <row r="2" spans="1:58">
      <c r="A2" t="s" s="2">
        <v>163</v>
      </c>
    </row>
    <row r="4" spans="1:58">
      <c r="A4" t="s" s="1">
        <v>291</v>
      </c>
    </row>
    <row r="5" spans="1:58">
      <c r="A5" t="s" s="3">
        <v>362</v>
      </c>
      <c r="B5" t="s" s="3">
        <v>178</v>
      </c>
      <c r="C5" t="s" s="3">
        <v>179</v>
      </c>
      <c r="D5" t="s" s="3">
        <v>317</v>
      </c>
      <c r="E5" t="s" s="3">
        <v>265</v>
      </c>
      <c r="F5" t="s" s="3">
        <v>212</v>
      </c>
      <c r="G5" t="s" s="3">
        <v>314</v>
      </c>
      <c r="H5" t="s" s="3">
        <v>209</v>
      </c>
      <c r="I5" t="s" s="3">
        <v>243</v>
      </c>
      <c r="J5" t="s" s="3">
        <v>176</v>
      </c>
      <c r="K5" t="s" s="3">
        <v>244</v>
      </c>
      <c r="L5" t="s" s="3">
        <v>245</v>
      </c>
      <c r="M5" t="s" s="3">
        <v>184</v>
      </c>
      <c r="N5" t="s" s="3">
        <v>185</v>
      </c>
      <c r="O5" t="s" s="3">
        <v>183</v>
      </c>
      <c r="P5" t="s" s="3">
        <v>195</v>
      </c>
      <c r="Q5" t="s" s="3">
        <v>198</v>
      </c>
      <c r="R5" t="s" s="3">
        <v>197</v>
      </c>
      <c r="S5" t="s" s="3">
        <v>267</v>
      </c>
      <c r="T5" t="s" s="3">
        <v>266</v>
      </c>
      <c r="U5" t="s" s="3">
        <v>193</v>
      </c>
      <c r="V5" t="s" s="3">
        <v>222</v>
      </c>
      <c r="W5" t="s" s="3">
        <v>246</v>
      </c>
      <c r="X5" t="s" s="3">
        <v>247</v>
      </c>
      <c r="Y5" t="s" s="3">
        <v>221</v>
      </c>
      <c r="Z5" t="s" s="3">
        <v>248</v>
      </c>
      <c r="AA5" t="s" s="3">
        <v>241</v>
      </c>
      <c r="AB5" t="s" s="3">
        <v>219</v>
      </c>
      <c r="AC5" t="s" s="3">
        <v>181</v>
      </c>
      <c r="AD5" t="s" s="3">
        <v>203</v>
      </c>
      <c r="AE5" t="s" s="3">
        <v>297</v>
      </c>
      <c r="AF5" t="s" s="3">
        <v>237</v>
      </c>
      <c r="AG5" t="s" s="3">
        <v>272</v>
      </c>
      <c r="AH5" t="s" s="3">
        <v>273</v>
      </c>
      <c r="AI5" t="s" s="3">
        <v>235</v>
      </c>
      <c r="AJ5" t="s" s="3">
        <v>298</v>
      </c>
      <c r="AK5" t="s" s="3">
        <v>10</v>
      </c>
      <c r="AL5" t="s" s="3">
        <v>323</v>
      </c>
      <c r="AM5" t="s" s="3">
        <v>177</v>
      </c>
      <c r="AN5" t="s" s="3">
        <v>202</v>
      </c>
      <c r="AO5" t="s" s="3">
        <v>217</v>
      </c>
      <c r="AP5" t="s" s="3">
        <v>298</v>
      </c>
      <c r="AQ5" t="s" s="3">
        <v>10</v>
      </c>
      <c r="AR5" t="s" s="3">
        <v>257</v>
      </c>
      <c r="AS5" t="s" s="3">
        <v>196</v>
      </c>
      <c r="AT5" t="s" s="3">
        <v>319</v>
      </c>
      <c r="AU5" t="s" s="3">
        <v>318</v>
      </c>
      <c r="AV5" t="s" s="3">
        <v>293</v>
      </c>
      <c r="AW5" t="s" s="3">
        <v>194</v>
      </c>
      <c r="AX5" t="s" s="3">
        <v>238</v>
      </c>
      <c r="AY5" t="s" s="3">
        <v>299</v>
      </c>
      <c r="AZ5" t="s" s="3">
        <v>296</v>
      </c>
      <c r="BA5" t="s" s="3">
        <v>295</v>
      </c>
      <c r="BB5" t="s" s="3">
        <v>200</v>
      </c>
      <c r="BC5" t="s" s="3">
        <v>294</v>
      </c>
      <c r="BD5" t="s" s="3">
        <v>269</v>
      </c>
      <c r="BE5" t="s" s="3">
        <v>232</v>
      </c>
      <c r="BF5" t="s" s="3">
        <v>186</v>
      </c>
    </row>
    <row r="6" spans="1:58">
      <c r="A6" t="n" s="4">
        <v>1</v>
      </c>
      <c r="B6" s="2">
        <f>HYPERLINK("https://my.zakupki.prom.ua/remote/dispatcher/state_purchase_view/22924476", "UA-2021-01-12-004400-a")</f>
        <v/>
      </c>
      <c r="C6" t="s" s="2">
        <v>236</v>
      </c>
      <c r="D6" t="s" s="1">
        <v>167</v>
      </c>
      <c r="E6" t="s" s="1">
        <v>348</v>
      </c>
      <c r="F6" t="s" s="1">
        <v>27</v>
      </c>
      <c r="G6" t="s" s="1">
        <v>292</v>
      </c>
      <c r="H6" t="s" s="1">
        <v>311</v>
      </c>
      <c r="I6" t="s" s="1">
        <v>204</v>
      </c>
      <c r="J6" t="s" s="1">
        <v>87</v>
      </c>
      <c r="K6" t="s" s="1">
        <v>189</v>
      </c>
      <c r="L6" t="s" s="1">
        <v>189</v>
      </c>
      <c r="M6" t="s" s="1">
        <v>21</v>
      </c>
      <c r="N6" t="s" s="1">
        <v>21</v>
      </c>
      <c r="O6" t="s" s="1">
        <v>21</v>
      </c>
      <c r="P6" t="n" s="6">
        <v>44208.0</v>
      </c>
      <c r="Q6" t="n" s="6">
        <v>44208.0</v>
      </c>
      <c r="R6" t="n" s="6">
        <v>44214.0</v>
      </c>
      <c r="S6" t="n" s="6">
        <v>44215.0</v>
      </c>
      <c r="T6" t="n" s="6">
        <v>44218.0</v>
      </c>
      <c r="U6" t="s" s="1">
        <v>336</v>
      </c>
      <c r="V6" t="n" s="4">
        <v>1</v>
      </c>
      <c r="W6" t="n" s="7">
        <v>94700.0</v>
      </c>
      <c r="X6" t="s" s="1">
        <v>236</v>
      </c>
      <c r="Y6" t="s" s="1">
        <v>347</v>
      </c>
      <c r="Z6" t="s" s="1">
        <v>347</v>
      </c>
      <c r="AA6" t="s" s="1">
        <v>347</v>
      </c>
      <c r="AB6" t="n" s="7">
        <v>473.5</v>
      </c>
      <c r="AC6" t="s" s="1">
        <v>161</v>
      </c>
      <c r="AD6" t="s" s="1">
        <v>311</v>
      </c>
      <c r="AE6" t="s" s="1">
        <v>188</v>
      </c>
      <c r="AF6" t="s" s="1">
        <v>239</v>
      </c>
      <c r="AG6" t="n" s="7">
        <v>92330.0</v>
      </c>
      <c r="AH6" t="s" s="1">
        <v>347</v>
      </c>
      <c r="AI6" t="s" s="1">
        <v>320</v>
      </c>
      <c r="AJ6" t="n" s="7">
        <v>2370.0</v>
      </c>
      <c r="AK6" t="n" s="7">
        <v>0.025026399155227034</v>
      </c>
      <c r="AL6" t="s" s="1">
        <v>320</v>
      </c>
      <c r="AM6" t="s" s="1">
        <v>89</v>
      </c>
      <c r="AN6" t="s" s="1">
        <v>162</v>
      </c>
      <c r="AO6" t="s" s="1">
        <v>11</v>
      </c>
      <c r="AP6" t="n" s="7">
        <v>2370.0</v>
      </c>
      <c r="AQ6" t="n" s="7">
        <v>0.025026399155227034</v>
      </c>
      <c r="AR6" t="s" s="2"/>
      <c r="AS6" t="n" s="8">
        <v>44222.57412567462</v>
      </c>
      <c r="AT6" t="n" s="6">
        <v>44225.0</v>
      </c>
      <c r="AU6" t="n" s="6">
        <v>44244.0</v>
      </c>
      <c r="AV6" t="s" s="1">
        <v>338</v>
      </c>
      <c r="AW6" t="n" s="8">
        <v>44231.571569884305</v>
      </c>
      <c r="AX6" t="s" s="1">
        <v>81</v>
      </c>
      <c r="AY6" t="n" s="7">
        <v>92330.0</v>
      </c>
      <c r="AZ6" t="s" s="1"/>
      <c r="BA6" t="n" s="6">
        <v>44561.0</v>
      </c>
      <c r="BB6" t="n" s="8">
        <v>44561.0</v>
      </c>
      <c r="BC6" t="s" s="1">
        <v>357</v>
      </c>
      <c r="BD6" t="s" s="1"/>
      <c r="BE6" t="s" s="1"/>
      <c r="BF6" t="s" s="1">
        <v>90</v>
      </c>
    </row>
    <row r="7" spans="1:58">
      <c r="A7" t="n" s="4">
        <v>2</v>
      </c>
      <c r="B7" s="2">
        <f>HYPERLINK("https://my.zakupki.prom.ua/remote/dispatcher/state_purchase_view/25869918", "UA-2021-04-15-002587-a")</f>
        <v/>
      </c>
      <c r="C7" t="s" s="2">
        <v>236</v>
      </c>
      <c r="D7" t="s" s="1">
        <v>173</v>
      </c>
      <c r="E7" t="s" s="1">
        <v>211</v>
      </c>
      <c r="F7" t="s" s="1">
        <v>26</v>
      </c>
      <c r="G7" t="s" s="1">
        <v>206</v>
      </c>
      <c r="H7" t="s" s="1">
        <v>311</v>
      </c>
      <c r="I7" t="s" s="1">
        <v>204</v>
      </c>
      <c r="J7" t="s" s="1">
        <v>87</v>
      </c>
      <c r="K7" t="s" s="1">
        <v>189</v>
      </c>
      <c r="L7" t="s" s="1">
        <v>189</v>
      </c>
      <c r="M7" t="s" s="1">
        <v>21</v>
      </c>
      <c r="N7" t="s" s="1">
        <v>21</v>
      </c>
      <c r="O7" t="s" s="1">
        <v>21</v>
      </c>
      <c r="P7" t="n" s="6">
        <v>44301.0</v>
      </c>
      <c r="Q7" t="s" s="1"/>
      <c r="R7" t="s" s="1"/>
      <c r="S7" t="s" s="1"/>
      <c r="T7" t="s" s="1"/>
      <c r="U7" t="s" s="1">
        <v>335</v>
      </c>
      <c r="V7" t="n" s="4">
        <v>1</v>
      </c>
      <c r="W7" t="n" s="7">
        <v>70000.0</v>
      </c>
      <c r="X7" t="s" s="1">
        <v>236</v>
      </c>
      <c r="Y7" t="n" s="4">
        <v>7000</v>
      </c>
      <c r="Z7" t="n" s="7">
        <v>10.0</v>
      </c>
      <c r="AA7" t="s" s="1">
        <v>346</v>
      </c>
      <c r="AB7" t="s" s="1">
        <v>352</v>
      </c>
      <c r="AC7" t="s" s="1">
        <v>161</v>
      </c>
      <c r="AD7" t="s" s="1">
        <v>239</v>
      </c>
      <c r="AE7" t="s" s="1">
        <v>188</v>
      </c>
      <c r="AF7" t="s" s="1">
        <v>239</v>
      </c>
      <c r="AG7" t="n" s="7">
        <v>70000.0</v>
      </c>
      <c r="AH7" t="n" s="7">
        <v>10.0</v>
      </c>
      <c r="AI7" t="s" s="1"/>
      <c r="AJ7" t="s" s="1"/>
      <c r="AK7" t="s" s="1"/>
      <c r="AL7" t="s" s="1">
        <v>284</v>
      </c>
      <c r="AM7" t="s" s="1">
        <v>93</v>
      </c>
      <c r="AN7" t="s" s="1"/>
      <c r="AO7" t="s" s="1">
        <v>19</v>
      </c>
      <c r="AP7" t="s" s="1"/>
      <c r="AQ7" t="s" s="1"/>
      <c r="AR7" t="s" s="2"/>
      <c r="AS7" t="s" s="1"/>
      <c r="AT7" t="s" s="1"/>
      <c r="AU7" t="s" s="1"/>
      <c r="AV7" t="s" s="1">
        <v>338</v>
      </c>
      <c r="AW7" t="n" s="8">
        <v>44301.685891382695</v>
      </c>
      <c r="AX7" t="s" s="1">
        <v>77</v>
      </c>
      <c r="AY7" t="n" s="7">
        <v>70000.0</v>
      </c>
      <c r="AZ7" t="n" s="6">
        <v>44300.0</v>
      </c>
      <c r="BA7" t="n" s="6">
        <v>44561.0</v>
      </c>
      <c r="BB7" t="n" s="8">
        <v>44561.0</v>
      </c>
      <c r="BC7" t="s" s="1">
        <v>357</v>
      </c>
      <c r="BD7" t="s" s="1"/>
      <c r="BE7" t="s" s="1"/>
      <c r="BF7" t="s" s="1">
        <v>20</v>
      </c>
    </row>
    <row r="8" spans="1:58">
      <c r="A8" t="n" s="4">
        <v>3</v>
      </c>
      <c r="B8" s="2">
        <f>HYPERLINK("https://my.zakupki.prom.ua/remote/dispatcher/state_purchase_view/24957765", "UA-2021-03-16-013932-c")</f>
        <v/>
      </c>
      <c r="C8" t="s" s="2">
        <v>236</v>
      </c>
      <c r="D8" t="s" s="1">
        <v>290</v>
      </c>
      <c r="E8" t="s" s="1">
        <v>289</v>
      </c>
      <c r="F8" t="s" s="1">
        <v>91</v>
      </c>
      <c r="G8" t="s" s="1">
        <v>206</v>
      </c>
      <c r="H8" t="s" s="1">
        <v>311</v>
      </c>
      <c r="I8" t="s" s="1">
        <v>204</v>
      </c>
      <c r="J8" t="s" s="1">
        <v>87</v>
      </c>
      <c r="K8" t="s" s="1">
        <v>189</v>
      </c>
      <c r="L8" t="s" s="1">
        <v>189</v>
      </c>
      <c r="M8" t="s" s="1">
        <v>21</v>
      </c>
      <c r="N8" t="s" s="1">
        <v>21</v>
      </c>
      <c r="O8" t="s" s="1">
        <v>21</v>
      </c>
      <c r="P8" t="n" s="6">
        <v>44271.0</v>
      </c>
      <c r="Q8" t="s" s="1"/>
      <c r="R8" t="s" s="1"/>
      <c r="S8" t="s" s="1"/>
      <c r="T8" t="s" s="1"/>
      <c r="U8" t="s" s="1">
        <v>335</v>
      </c>
      <c r="V8" t="n" s="4">
        <v>1</v>
      </c>
      <c r="W8" t="n" s="7">
        <v>188.4</v>
      </c>
      <c r="X8" t="s" s="1">
        <v>236</v>
      </c>
      <c r="Y8" t="n" s="4">
        <v>10</v>
      </c>
      <c r="Z8" t="n" s="7">
        <v>18.84</v>
      </c>
      <c r="AA8" t="s" s="1">
        <v>361</v>
      </c>
      <c r="AB8" t="s" s="1">
        <v>352</v>
      </c>
      <c r="AC8" t="s" s="1">
        <v>161</v>
      </c>
      <c r="AD8" t="s" s="1">
        <v>311</v>
      </c>
      <c r="AE8" t="s" s="1">
        <v>188</v>
      </c>
      <c r="AF8" t="s" s="1">
        <v>239</v>
      </c>
      <c r="AG8" t="n" s="7">
        <v>188.4</v>
      </c>
      <c r="AH8" t="n" s="7">
        <v>18.84</v>
      </c>
      <c r="AI8" t="s" s="1"/>
      <c r="AJ8" t="s" s="1"/>
      <c r="AK8" t="s" s="1"/>
      <c r="AL8" t="s" s="1">
        <v>307</v>
      </c>
      <c r="AM8" t="s" s="1">
        <v>111</v>
      </c>
      <c r="AN8" t="s" s="1"/>
      <c r="AO8" t="s" s="1">
        <v>1</v>
      </c>
      <c r="AP8" t="s" s="1"/>
      <c r="AQ8" t="s" s="1"/>
      <c r="AR8" t="s" s="2"/>
      <c r="AS8" t="s" s="1"/>
      <c r="AT8" t="s" s="1"/>
      <c r="AU8" t="s" s="1"/>
      <c r="AV8" t="s" s="1">
        <v>338</v>
      </c>
      <c r="AW8" t="n" s="8">
        <v>44271.76339913275</v>
      </c>
      <c r="AX8" t="s" s="1">
        <v>133</v>
      </c>
      <c r="AY8" t="n" s="7">
        <v>188.4</v>
      </c>
      <c r="AZ8" t="n" s="6">
        <v>44270.0</v>
      </c>
      <c r="BA8" t="n" s="6">
        <v>44561.0</v>
      </c>
      <c r="BB8" t="n" s="8">
        <v>44561.0</v>
      </c>
      <c r="BC8" t="s" s="1">
        <v>357</v>
      </c>
      <c r="BD8" t="s" s="1"/>
      <c r="BE8" t="s" s="1"/>
      <c r="BF8" t="s" s="1">
        <v>20</v>
      </c>
    </row>
    <row r="9" spans="1:58">
      <c r="A9" t="n" s="4">
        <v>4</v>
      </c>
      <c r="B9" s="2">
        <f>HYPERLINK("https://my.zakupki.prom.ua/remote/dispatcher/state_purchase_view/24503447", "UA-2021-03-02-000444-a")</f>
        <v/>
      </c>
      <c r="C9" t="s" s="2">
        <v>236</v>
      </c>
      <c r="D9" t="s" s="1">
        <v>279</v>
      </c>
      <c r="E9" t="s" s="1">
        <v>278</v>
      </c>
      <c r="F9" t="s" s="1">
        <v>115</v>
      </c>
      <c r="G9" t="s" s="1">
        <v>206</v>
      </c>
      <c r="H9" t="s" s="1">
        <v>311</v>
      </c>
      <c r="I9" t="s" s="1">
        <v>204</v>
      </c>
      <c r="J9" t="s" s="1">
        <v>87</v>
      </c>
      <c r="K9" t="s" s="1">
        <v>189</v>
      </c>
      <c r="L9" t="s" s="1">
        <v>189</v>
      </c>
      <c r="M9" t="s" s="1">
        <v>21</v>
      </c>
      <c r="N9" t="s" s="1">
        <v>21</v>
      </c>
      <c r="O9" t="s" s="1">
        <v>21</v>
      </c>
      <c r="P9" t="n" s="6">
        <v>44257.0</v>
      </c>
      <c r="Q9" t="s" s="1"/>
      <c r="R9" t="s" s="1"/>
      <c r="S9" t="s" s="1"/>
      <c r="T9" t="s" s="1"/>
      <c r="U9" t="s" s="1">
        <v>335</v>
      </c>
      <c r="V9" t="n" s="4">
        <v>1</v>
      </c>
      <c r="W9" t="n" s="7">
        <v>4350.0</v>
      </c>
      <c r="X9" t="s" s="1">
        <v>236</v>
      </c>
      <c r="Y9" t="n" s="4">
        <v>10</v>
      </c>
      <c r="Z9" t="n" s="7">
        <v>435.0</v>
      </c>
      <c r="AA9" t="s" s="1">
        <v>360</v>
      </c>
      <c r="AB9" t="s" s="1">
        <v>352</v>
      </c>
      <c r="AC9" t="s" s="1">
        <v>161</v>
      </c>
      <c r="AD9" t="s" s="1">
        <v>239</v>
      </c>
      <c r="AE9" t="s" s="1">
        <v>188</v>
      </c>
      <c r="AF9" t="s" s="1">
        <v>239</v>
      </c>
      <c r="AG9" t="n" s="7">
        <v>4350.0</v>
      </c>
      <c r="AH9" t="n" s="7">
        <v>435.0</v>
      </c>
      <c r="AI9" t="s" s="1"/>
      <c r="AJ9" t="s" s="1"/>
      <c r="AK9" t="s" s="1"/>
      <c r="AL9" t="s" s="1">
        <v>6</v>
      </c>
      <c r="AM9" t="s" s="1">
        <v>95</v>
      </c>
      <c r="AN9" t="s" s="1"/>
      <c r="AO9" t="s" s="1">
        <v>39</v>
      </c>
      <c r="AP9" t="s" s="1"/>
      <c r="AQ9" t="s" s="1"/>
      <c r="AR9" t="s" s="2"/>
      <c r="AS9" t="s" s="1"/>
      <c r="AT9" t="s" s="1"/>
      <c r="AU9" t="s" s="1"/>
      <c r="AV9" t="s" s="1">
        <v>338</v>
      </c>
      <c r="AW9" t="n" s="8">
        <v>44257.37275572855</v>
      </c>
      <c r="AX9" t="s" s="1">
        <v>82</v>
      </c>
      <c r="AY9" t="n" s="7">
        <v>4350.0</v>
      </c>
      <c r="AZ9" t="n" s="6">
        <v>44256.0</v>
      </c>
      <c r="BA9" t="n" s="6">
        <v>44561.0</v>
      </c>
      <c r="BB9" t="n" s="8">
        <v>44561.0</v>
      </c>
      <c r="BC9" t="s" s="1">
        <v>357</v>
      </c>
      <c r="BD9" t="s" s="1"/>
      <c r="BE9" t="s" s="1"/>
      <c r="BF9" t="s" s="1">
        <v>20</v>
      </c>
    </row>
    <row r="10" spans="1:58">
      <c r="A10" t="n" s="4">
        <v>5</v>
      </c>
      <c r="B10" s="2">
        <f>HYPERLINK("https://my.zakupki.prom.ua/remote/dispatcher/state_purchase_view/24861525", "UA-2021-03-13-000129-b")</f>
        <v/>
      </c>
      <c r="C10" t="s" s="2">
        <v>236</v>
      </c>
      <c r="D10" t="s" s="1">
        <v>264</v>
      </c>
      <c r="E10" t="s" s="1">
        <v>333</v>
      </c>
      <c r="F10" t="s" s="1">
        <v>155</v>
      </c>
      <c r="G10" t="s" s="1">
        <v>206</v>
      </c>
      <c r="H10" t="s" s="1">
        <v>311</v>
      </c>
      <c r="I10" t="s" s="1">
        <v>204</v>
      </c>
      <c r="J10" t="s" s="1">
        <v>87</v>
      </c>
      <c r="K10" t="s" s="1">
        <v>189</v>
      </c>
      <c r="L10" t="s" s="1">
        <v>189</v>
      </c>
      <c r="M10" t="s" s="1">
        <v>21</v>
      </c>
      <c r="N10" t="s" s="1">
        <v>21</v>
      </c>
      <c r="O10" t="s" s="1">
        <v>21</v>
      </c>
      <c r="P10" t="n" s="6">
        <v>44268.0</v>
      </c>
      <c r="Q10" t="s" s="1"/>
      <c r="R10" t="s" s="1"/>
      <c r="S10" t="s" s="1"/>
      <c r="T10" t="s" s="1"/>
      <c r="U10" t="s" s="1">
        <v>335</v>
      </c>
      <c r="V10" t="n" s="4">
        <v>1</v>
      </c>
      <c r="W10" t="n" s="7">
        <v>2500.0</v>
      </c>
      <c r="X10" t="s" s="1">
        <v>236</v>
      </c>
      <c r="Y10" t="n" s="4">
        <v>1</v>
      </c>
      <c r="Z10" t="n" s="7">
        <v>2500.0</v>
      </c>
      <c r="AA10" t="s" s="1">
        <v>355</v>
      </c>
      <c r="AB10" t="s" s="1">
        <v>352</v>
      </c>
      <c r="AC10" t="s" s="1">
        <v>161</v>
      </c>
      <c r="AD10" t="s" s="1">
        <v>239</v>
      </c>
      <c r="AE10" t="s" s="1">
        <v>188</v>
      </c>
      <c r="AF10" t="s" s="1">
        <v>239</v>
      </c>
      <c r="AG10" t="n" s="7">
        <v>2500.0</v>
      </c>
      <c r="AH10" t="n" s="7">
        <v>2500.0</v>
      </c>
      <c r="AI10" t="s" s="1"/>
      <c r="AJ10" t="s" s="1"/>
      <c r="AK10" t="s" s="1"/>
      <c r="AL10" t="s" s="1">
        <v>252</v>
      </c>
      <c r="AM10" t="s" s="1">
        <v>120</v>
      </c>
      <c r="AN10" t="s" s="1"/>
      <c r="AO10" t="s" s="1">
        <v>96</v>
      </c>
      <c r="AP10" t="s" s="1"/>
      <c r="AQ10" t="s" s="1"/>
      <c r="AR10" t="s" s="2"/>
      <c r="AS10" t="s" s="1"/>
      <c r="AT10" t="s" s="1"/>
      <c r="AU10" t="s" s="1"/>
      <c r="AV10" t="s" s="1">
        <v>338</v>
      </c>
      <c r="AW10" t="n" s="8">
        <v>44268.49444365774</v>
      </c>
      <c r="AX10" t="s" s="1">
        <v>108</v>
      </c>
      <c r="AY10" t="n" s="7">
        <v>2500.0</v>
      </c>
      <c r="AZ10" t="s" s="1"/>
      <c r="BA10" t="n" s="6">
        <v>44561.0</v>
      </c>
      <c r="BB10" t="n" s="8">
        <v>44561.0</v>
      </c>
      <c r="BC10" t="s" s="1">
        <v>357</v>
      </c>
      <c r="BD10" t="s" s="1"/>
      <c r="BE10" t="s" s="1"/>
      <c r="BF10" t="s" s="1">
        <v>20</v>
      </c>
    </row>
    <row r="11" spans="1:58">
      <c r="A11" t="n" s="4">
        <v>6</v>
      </c>
      <c r="B11" s="2">
        <f>HYPERLINK("https://my.zakupki.prom.ua/remote/dispatcher/state_purchase_view/24934470", "UA-2021-03-16-005518-c")</f>
        <v/>
      </c>
      <c r="C11" t="s" s="2">
        <v>236</v>
      </c>
      <c r="D11" t="s" s="1">
        <v>213</v>
      </c>
      <c r="E11" t="s" s="1">
        <v>337</v>
      </c>
      <c r="F11" t="s" s="1">
        <v>130</v>
      </c>
      <c r="G11" t="s" s="1">
        <v>206</v>
      </c>
      <c r="H11" t="s" s="1">
        <v>311</v>
      </c>
      <c r="I11" t="s" s="1">
        <v>204</v>
      </c>
      <c r="J11" t="s" s="1">
        <v>87</v>
      </c>
      <c r="K11" t="s" s="1">
        <v>189</v>
      </c>
      <c r="L11" t="s" s="1">
        <v>189</v>
      </c>
      <c r="M11" t="s" s="1">
        <v>21</v>
      </c>
      <c r="N11" t="s" s="1">
        <v>21</v>
      </c>
      <c r="O11" t="s" s="1">
        <v>21</v>
      </c>
      <c r="P11" t="n" s="6">
        <v>44271.0</v>
      </c>
      <c r="Q11" t="s" s="1"/>
      <c r="R11" t="s" s="1"/>
      <c r="S11" t="s" s="1"/>
      <c r="T11" t="s" s="1"/>
      <c r="U11" t="s" s="1">
        <v>335</v>
      </c>
      <c r="V11" t="n" s="4">
        <v>1</v>
      </c>
      <c r="W11" t="n" s="7">
        <v>2546.1</v>
      </c>
      <c r="X11" t="s" s="1">
        <v>236</v>
      </c>
      <c r="Y11" t="n" s="4">
        <v>1</v>
      </c>
      <c r="Z11" t="n" s="7">
        <v>2546.1</v>
      </c>
      <c r="AA11" t="s" s="1">
        <v>361</v>
      </c>
      <c r="AB11" t="s" s="1">
        <v>352</v>
      </c>
      <c r="AC11" t="s" s="1">
        <v>161</v>
      </c>
      <c r="AD11" t="s" s="1">
        <v>311</v>
      </c>
      <c r="AE11" t="s" s="1">
        <v>188</v>
      </c>
      <c r="AF11" t="s" s="1">
        <v>239</v>
      </c>
      <c r="AG11" t="n" s="7">
        <v>2546.1</v>
      </c>
      <c r="AH11" t="n" s="7">
        <v>2546.1</v>
      </c>
      <c r="AI11" t="s" s="1"/>
      <c r="AJ11" t="s" s="1"/>
      <c r="AK11" t="s" s="1"/>
      <c r="AL11" t="s" s="1">
        <v>307</v>
      </c>
      <c r="AM11" t="s" s="1">
        <v>111</v>
      </c>
      <c r="AN11" t="s" s="1"/>
      <c r="AO11" t="s" s="1">
        <v>100</v>
      </c>
      <c r="AP11" t="s" s="1"/>
      <c r="AQ11" t="s" s="1"/>
      <c r="AR11" t="s" s="2"/>
      <c r="AS11" t="s" s="1"/>
      <c r="AT11" t="s" s="1"/>
      <c r="AU11" t="s" s="1"/>
      <c r="AV11" t="s" s="1">
        <v>338</v>
      </c>
      <c r="AW11" t="n" s="8">
        <v>44271.5568348847</v>
      </c>
      <c r="AX11" t="s" s="1">
        <v>133</v>
      </c>
      <c r="AY11" t="n" s="7">
        <v>2546.1</v>
      </c>
      <c r="AZ11" t="n" s="6">
        <v>44270.0</v>
      </c>
      <c r="BA11" t="n" s="6">
        <v>44561.0</v>
      </c>
      <c r="BB11" t="n" s="8">
        <v>44561.0</v>
      </c>
      <c r="BC11" t="s" s="1">
        <v>357</v>
      </c>
      <c r="BD11" t="s" s="1"/>
      <c r="BE11" t="s" s="1"/>
      <c r="BF11" t="s" s="1">
        <v>20</v>
      </c>
    </row>
    <row r="12" spans="1:58">
      <c r="A12" t="n" s="4">
        <v>7</v>
      </c>
      <c r="B12" s="2">
        <f>HYPERLINK("https://my.zakupki.prom.ua/remote/dispatcher/state_purchase_view/24861557", "UA-2021-03-13-000144-b")</f>
        <v/>
      </c>
      <c r="C12" t="s" s="2">
        <v>236</v>
      </c>
      <c r="D12" t="s" s="1">
        <v>264</v>
      </c>
      <c r="E12" t="s" s="1">
        <v>333</v>
      </c>
      <c r="F12" t="s" s="1">
        <v>155</v>
      </c>
      <c r="G12" t="s" s="1">
        <v>206</v>
      </c>
      <c r="H12" t="s" s="1">
        <v>311</v>
      </c>
      <c r="I12" t="s" s="1">
        <v>204</v>
      </c>
      <c r="J12" t="s" s="1">
        <v>87</v>
      </c>
      <c r="K12" t="s" s="1">
        <v>189</v>
      </c>
      <c r="L12" t="s" s="1">
        <v>189</v>
      </c>
      <c r="M12" t="s" s="1">
        <v>21</v>
      </c>
      <c r="N12" t="s" s="1">
        <v>21</v>
      </c>
      <c r="O12" t="s" s="1">
        <v>21</v>
      </c>
      <c r="P12" t="n" s="6">
        <v>44268.0</v>
      </c>
      <c r="Q12" t="s" s="1"/>
      <c r="R12" t="s" s="1"/>
      <c r="S12" t="s" s="1"/>
      <c r="T12" t="s" s="1"/>
      <c r="U12" t="s" s="1">
        <v>335</v>
      </c>
      <c r="V12" t="n" s="4">
        <v>1</v>
      </c>
      <c r="W12" t="n" s="7">
        <v>3000.0</v>
      </c>
      <c r="X12" t="s" s="1">
        <v>236</v>
      </c>
      <c r="Y12" t="n" s="4">
        <v>1</v>
      </c>
      <c r="Z12" t="n" s="7">
        <v>3000.0</v>
      </c>
      <c r="AA12" t="s" s="1">
        <v>355</v>
      </c>
      <c r="AB12" t="s" s="1">
        <v>352</v>
      </c>
      <c r="AC12" t="s" s="1">
        <v>161</v>
      </c>
      <c r="AD12" t="s" s="1">
        <v>239</v>
      </c>
      <c r="AE12" t="s" s="1">
        <v>188</v>
      </c>
      <c r="AF12" t="s" s="1">
        <v>239</v>
      </c>
      <c r="AG12" t="n" s="7">
        <v>3000.0</v>
      </c>
      <c r="AH12" t="n" s="7">
        <v>3000.0</v>
      </c>
      <c r="AI12" t="s" s="1"/>
      <c r="AJ12" t="s" s="1"/>
      <c r="AK12" t="s" s="1"/>
      <c r="AL12" t="s" s="1">
        <v>252</v>
      </c>
      <c r="AM12" t="s" s="1">
        <v>120</v>
      </c>
      <c r="AN12" t="s" s="1"/>
      <c r="AO12" t="s" s="1">
        <v>96</v>
      </c>
      <c r="AP12" t="s" s="1"/>
      <c r="AQ12" t="s" s="1"/>
      <c r="AR12" t="s" s="2"/>
      <c r="AS12" t="s" s="1"/>
      <c r="AT12" t="s" s="1"/>
      <c r="AU12" t="s" s="1"/>
      <c r="AV12" t="s" s="1">
        <v>338</v>
      </c>
      <c r="AW12" t="n" s="8">
        <v>44268.499710244585</v>
      </c>
      <c r="AX12" t="s" s="1">
        <v>97</v>
      </c>
      <c r="AY12" t="n" s="7">
        <v>3000.0</v>
      </c>
      <c r="AZ12" t="s" s="1"/>
      <c r="BA12" t="n" s="6">
        <v>44561.0</v>
      </c>
      <c r="BB12" t="n" s="8">
        <v>44561.0</v>
      </c>
      <c r="BC12" t="s" s="1">
        <v>357</v>
      </c>
      <c r="BD12" t="s" s="1"/>
      <c r="BE12" t="s" s="1"/>
      <c r="BF12" t="s" s="1">
        <v>20</v>
      </c>
    </row>
    <row r="13" spans="1:58">
      <c r="A13" t="n" s="4">
        <v>8</v>
      </c>
      <c r="B13" s="2">
        <f>HYPERLINK("https://my.zakupki.prom.ua/remote/dispatcher/state_purchase_view/23732682", "UA-2021-02-06-000134-a")</f>
        <v/>
      </c>
      <c r="C13" t="s" s="2">
        <v>236</v>
      </c>
      <c r="D13" t="s" s="1">
        <v>201</v>
      </c>
      <c r="E13" t="s" s="1">
        <v>201</v>
      </c>
      <c r="F13" t="s" s="1">
        <v>74</v>
      </c>
      <c r="G13" t="s" s="1">
        <v>206</v>
      </c>
      <c r="H13" t="s" s="1">
        <v>311</v>
      </c>
      <c r="I13" t="s" s="1">
        <v>204</v>
      </c>
      <c r="J13" t="s" s="1">
        <v>87</v>
      </c>
      <c r="K13" t="s" s="1">
        <v>189</v>
      </c>
      <c r="L13" t="s" s="1">
        <v>189</v>
      </c>
      <c r="M13" t="s" s="1">
        <v>21</v>
      </c>
      <c r="N13" t="s" s="1">
        <v>21</v>
      </c>
      <c r="O13" t="s" s="1">
        <v>21</v>
      </c>
      <c r="P13" t="n" s="6">
        <v>44233.0</v>
      </c>
      <c r="Q13" t="s" s="1"/>
      <c r="R13" t="s" s="1"/>
      <c r="S13" t="s" s="1"/>
      <c r="T13" t="s" s="1"/>
      <c r="U13" t="s" s="1">
        <v>335</v>
      </c>
      <c r="V13" t="n" s="4">
        <v>1</v>
      </c>
      <c r="W13" t="n" s="7">
        <v>2250.0</v>
      </c>
      <c r="X13" t="s" s="1">
        <v>236</v>
      </c>
      <c r="Y13" t="n" s="4">
        <v>30</v>
      </c>
      <c r="Z13" t="n" s="7">
        <v>75.0</v>
      </c>
      <c r="AA13" t="s" s="1">
        <v>346</v>
      </c>
      <c r="AB13" t="s" s="1">
        <v>352</v>
      </c>
      <c r="AC13" t="s" s="1">
        <v>161</v>
      </c>
      <c r="AD13" t="s" s="1">
        <v>239</v>
      </c>
      <c r="AE13" t="s" s="1">
        <v>188</v>
      </c>
      <c r="AF13" t="s" s="1">
        <v>239</v>
      </c>
      <c r="AG13" t="n" s="7">
        <v>2250.0</v>
      </c>
      <c r="AH13" t="n" s="7">
        <v>75.0</v>
      </c>
      <c r="AI13" t="s" s="1"/>
      <c r="AJ13" t="s" s="1"/>
      <c r="AK13" t="s" s="1"/>
      <c r="AL13" t="s" s="1">
        <v>284</v>
      </c>
      <c r="AM13" t="s" s="1">
        <v>93</v>
      </c>
      <c r="AN13" t="s" s="1"/>
      <c r="AO13" t="s" s="1">
        <v>19</v>
      </c>
      <c r="AP13" t="s" s="1"/>
      <c r="AQ13" t="s" s="1"/>
      <c r="AR13" t="s" s="2"/>
      <c r="AS13" t="s" s="1"/>
      <c r="AT13" t="s" s="1"/>
      <c r="AU13" t="s" s="1"/>
      <c r="AV13" t="s" s="1">
        <v>338</v>
      </c>
      <c r="AW13" t="n" s="8">
        <v>44233.47063421326</v>
      </c>
      <c r="AX13" t="s" s="1">
        <v>157</v>
      </c>
      <c r="AY13" t="n" s="7">
        <v>2250.0</v>
      </c>
      <c r="AZ13" t="n" s="6">
        <v>44231.0</v>
      </c>
      <c r="BA13" t="n" s="6">
        <v>44561.0</v>
      </c>
      <c r="BB13" t="n" s="8">
        <v>44561.0</v>
      </c>
      <c r="BC13" t="s" s="1">
        <v>357</v>
      </c>
      <c r="BD13" t="s" s="1"/>
      <c r="BE13" t="s" s="1"/>
      <c r="BF13" t="s" s="1">
        <v>20</v>
      </c>
    </row>
    <row r="14" spans="1:58">
      <c r="A14" t="n" s="4">
        <v>9</v>
      </c>
      <c r="B14" s="2">
        <f>HYPERLINK("https://my.zakupki.prom.ua/remote/dispatcher/state_purchase_view/23732422", "UA-2021-02-06-000076-a")</f>
        <v/>
      </c>
      <c r="C14" t="s" s="2">
        <v>236</v>
      </c>
      <c r="D14" t="s" s="1">
        <v>192</v>
      </c>
      <c r="E14" t="s" s="1">
        <v>8</v>
      </c>
      <c r="F14" t="s" s="1">
        <v>25</v>
      </c>
      <c r="G14" t="s" s="1">
        <v>206</v>
      </c>
      <c r="H14" t="s" s="1">
        <v>311</v>
      </c>
      <c r="I14" t="s" s="1">
        <v>204</v>
      </c>
      <c r="J14" t="s" s="1">
        <v>87</v>
      </c>
      <c r="K14" t="s" s="1">
        <v>189</v>
      </c>
      <c r="L14" t="s" s="1">
        <v>189</v>
      </c>
      <c r="M14" t="s" s="1">
        <v>21</v>
      </c>
      <c r="N14" t="s" s="1">
        <v>21</v>
      </c>
      <c r="O14" t="s" s="1">
        <v>21</v>
      </c>
      <c r="P14" t="n" s="6">
        <v>44233.0</v>
      </c>
      <c r="Q14" t="s" s="1"/>
      <c r="R14" t="s" s="1"/>
      <c r="S14" t="s" s="1"/>
      <c r="T14" t="s" s="1"/>
      <c r="U14" t="s" s="1">
        <v>335</v>
      </c>
      <c r="V14" t="n" s="4">
        <v>1</v>
      </c>
      <c r="W14" t="n" s="7">
        <v>34200.0</v>
      </c>
      <c r="X14" t="s" s="1">
        <v>236</v>
      </c>
      <c r="Y14" t="n" s="4">
        <v>9000</v>
      </c>
      <c r="Z14" t="n" s="7">
        <v>3.8</v>
      </c>
      <c r="AA14" t="s" s="1">
        <v>361</v>
      </c>
      <c r="AB14" t="s" s="1">
        <v>352</v>
      </c>
      <c r="AC14" t="s" s="1">
        <v>161</v>
      </c>
      <c r="AD14" t="s" s="1">
        <v>239</v>
      </c>
      <c r="AE14" t="s" s="1">
        <v>188</v>
      </c>
      <c r="AF14" t="s" s="1">
        <v>239</v>
      </c>
      <c r="AG14" t="n" s="7">
        <v>34200.0</v>
      </c>
      <c r="AH14" t="n" s="7">
        <v>3.8</v>
      </c>
      <c r="AI14" t="s" s="1"/>
      <c r="AJ14" t="s" s="1"/>
      <c r="AK14" t="s" s="1"/>
      <c r="AL14" t="s" s="1">
        <v>284</v>
      </c>
      <c r="AM14" t="s" s="1">
        <v>93</v>
      </c>
      <c r="AN14" t="s" s="1"/>
      <c r="AO14" t="s" s="1">
        <v>19</v>
      </c>
      <c r="AP14" t="s" s="1"/>
      <c r="AQ14" t="s" s="1"/>
      <c r="AR14" t="s" s="2"/>
      <c r="AS14" t="s" s="1"/>
      <c r="AT14" t="s" s="1"/>
      <c r="AU14" t="s" s="1"/>
      <c r="AV14" t="s" s="1">
        <v>338</v>
      </c>
      <c r="AW14" t="n" s="8">
        <v>44233.37956091904</v>
      </c>
      <c r="AX14" t="s" s="1">
        <v>132</v>
      </c>
      <c r="AY14" t="n" s="7">
        <v>34200.0</v>
      </c>
      <c r="AZ14" t="n" s="6">
        <v>44231.0</v>
      </c>
      <c r="BA14" t="n" s="6">
        <v>44561.0</v>
      </c>
      <c r="BB14" t="n" s="8">
        <v>44561.0</v>
      </c>
      <c r="BC14" t="s" s="1">
        <v>357</v>
      </c>
      <c r="BD14" t="s" s="1"/>
      <c r="BE14" t="s" s="1"/>
      <c r="BF14" t="s" s="1">
        <v>20</v>
      </c>
    </row>
    <row r="15" spans="1:58">
      <c r="A15" t="n" s="4">
        <v>10</v>
      </c>
      <c r="B15" s="2">
        <f>HYPERLINK("https://my.zakupki.prom.ua/remote/dispatcher/state_purchase_view/23732433", "UA-2021-02-06-000081-a")</f>
        <v/>
      </c>
      <c r="C15" t="s" s="2">
        <v>236</v>
      </c>
      <c r="D15" t="s" s="1">
        <v>274</v>
      </c>
      <c r="E15" t="s" s="1">
        <v>242</v>
      </c>
      <c r="F15" t="s" s="1">
        <v>57</v>
      </c>
      <c r="G15" t="s" s="1">
        <v>206</v>
      </c>
      <c r="H15" t="s" s="1">
        <v>311</v>
      </c>
      <c r="I15" t="s" s="1">
        <v>204</v>
      </c>
      <c r="J15" t="s" s="1">
        <v>87</v>
      </c>
      <c r="K15" t="s" s="1">
        <v>189</v>
      </c>
      <c r="L15" t="s" s="1">
        <v>189</v>
      </c>
      <c r="M15" t="s" s="1">
        <v>21</v>
      </c>
      <c r="N15" t="s" s="1">
        <v>21</v>
      </c>
      <c r="O15" t="s" s="1">
        <v>21</v>
      </c>
      <c r="P15" t="n" s="6">
        <v>44233.0</v>
      </c>
      <c r="Q15" t="s" s="1"/>
      <c r="R15" t="s" s="1"/>
      <c r="S15" t="s" s="1"/>
      <c r="T15" t="s" s="1"/>
      <c r="U15" t="s" s="1">
        <v>335</v>
      </c>
      <c r="V15" t="n" s="4">
        <v>1</v>
      </c>
      <c r="W15" t="n" s="7">
        <v>20445.0</v>
      </c>
      <c r="X15" t="s" s="1">
        <v>236</v>
      </c>
      <c r="Y15" t="n" s="4">
        <v>435</v>
      </c>
      <c r="Z15" t="n" s="7">
        <v>47.0</v>
      </c>
      <c r="AA15" t="s" s="1">
        <v>361</v>
      </c>
      <c r="AB15" t="s" s="1">
        <v>352</v>
      </c>
      <c r="AC15" t="s" s="1">
        <v>161</v>
      </c>
      <c r="AD15" t="s" s="1">
        <v>239</v>
      </c>
      <c r="AE15" t="s" s="1">
        <v>188</v>
      </c>
      <c r="AF15" t="s" s="1">
        <v>239</v>
      </c>
      <c r="AG15" t="n" s="7">
        <v>20445.0</v>
      </c>
      <c r="AH15" t="n" s="7">
        <v>47.0</v>
      </c>
      <c r="AI15" t="s" s="1"/>
      <c r="AJ15" t="s" s="1"/>
      <c r="AK15" t="s" s="1"/>
      <c r="AL15" t="s" s="1">
        <v>284</v>
      </c>
      <c r="AM15" t="s" s="1">
        <v>93</v>
      </c>
      <c r="AN15" t="s" s="1"/>
      <c r="AO15" t="s" s="1">
        <v>19</v>
      </c>
      <c r="AP15" t="s" s="1"/>
      <c r="AQ15" t="s" s="1"/>
      <c r="AR15" t="s" s="2"/>
      <c r="AS15" t="s" s="1"/>
      <c r="AT15" t="s" s="1"/>
      <c r="AU15" t="s" s="1"/>
      <c r="AV15" t="s" s="1">
        <v>338</v>
      </c>
      <c r="AW15" t="n" s="8">
        <v>44233.38643169485</v>
      </c>
      <c r="AX15" t="s" s="1">
        <v>142</v>
      </c>
      <c r="AY15" t="n" s="7">
        <v>20445.0</v>
      </c>
      <c r="AZ15" t="n" s="6">
        <v>44231.0</v>
      </c>
      <c r="BA15" t="n" s="6">
        <v>44561.0</v>
      </c>
      <c r="BB15" t="n" s="8">
        <v>44561.0</v>
      </c>
      <c r="BC15" t="s" s="1">
        <v>357</v>
      </c>
      <c r="BD15" t="s" s="1"/>
      <c r="BE15" t="s" s="1"/>
      <c r="BF15" t="s" s="1">
        <v>20</v>
      </c>
    </row>
    <row r="16" spans="1:58">
      <c r="A16" t="n" s="4">
        <v>11</v>
      </c>
      <c r="B16" s="2">
        <f>HYPERLINK("https://my.zakupki.prom.ua/remote/dispatcher/state_purchase_view/24957457", "UA-2021-03-16-013830-c")</f>
        <v/>
      </c>
      <c r="C16" t="s" s="2">
        <v>236</v>
      </c>
      <c r="D16" t="s" s="1">
        <v>341</v>
      </c>
      <c r="E16" t="s" s="1">
        <v>356</v>
      </c>
      <c r="F16" t="s" s="1">
        <v>131</v>
      </c>
      <c r="G16" t="s" s="1">
        <v>206</v>
      </c>
      <c r="H16" t="s" s="1">
        <v>311</v>
      </c>
      <c r="I16" t="s" s="1">
        <v>204</v>
      </c>
      <c r="J16" t="s" s="1">
        <v>87</v>
      </c>
      <c r="K16" t="s" s="1">
        <v>189</v>
      </c>
      <c r="L16" t="s" s="1">
        <v>189</v>
      </c>
      <c r="M16" t="s" s="1">
        <v>21</v>
      </c>
      <c r="N16" t="s" s="1">
        <v>21</v>
      </c>
      <c r="O16" t="s" s="1">
        <v>21</v>
      </c>
      <c r="P16" t="n" s="6">
        <v>44271.0</v>
      </c>
      <c r="Q16" t="s" s="1"/>
      <c r="R16" t="s" s="1"/>
      <c r="S16" t="s" s="1"/>
      <c r="T16" t="s" s="1"/>
      <c r="U16" t="s" s="1">
        <v>335</v>
      </c>
      <c r="V16" t="n" s="4">
        <v>1</v>
      </c>
      <c r="W16" t="n" s="7">
        <v>2093.74</v>
      </c>
      <c r="X16" t="s" s="1">
        <v>236</v>
      </c>
      <c r="Y16" t="s" s="1">
        <v>347</v>
      </c>
      <c r="Z16" t="s" s="1">
        <v>347</v>
      </c>
      <c r="AA16" t="s" s="1">
        <v>347</v>
      </c>
      <c r="AB16" t="s" s="1">
        <v>352</v>
      </c>
      <c r="AC16" t="s" s="1">
        <v>161</v>
      </c>
      <c r="AD16" t="s" s="1">
        <v>311</v>
      </c>
      <c r="AE16" t="s" s="1">
        <v>188</v>
      </c>
      <c r="AF16" t="s" s="1">
        <v>239</v>
      </c>
      <c r="AG16" t="n" s="7">
        <v>2093.74</v>
      </c>
      <c r="AH16" t="s" s="1">
        <v>347</v>
      </c>
      <c r="AI16" t="s" s="1"/>
      <c r="AJ16" t="s" s="1"/>
      <c r="AK16" t="s" s="1"/>
      <c r="AL16" t="s" s="1">
        <v>307</v>
      </c>
      <c r="AM16" t="s" s="1">
        <v>111</v>
      </c>
      <c r="AN16" t="s" s="1"/>
      <c r="AO16" t="s" s="1">
        <v>100</v>
      </c>
      <c r="AP16" t="s" s="1"/>
      <c r="AQ16" t="s" s="1"/>
      <c r="AR16" t="s" s="2"/>
      <c r="AS16" t="s" s="1"/>
      <c r="AT16" t="s" s="1"/>
      <c r="AU16" t="s" s="1"/>
      <c r="AV16" t="s" s="1">
        <v>338</v>
      </c>
      <c r="AW16" t="n" s="8">
        <v>44271.75482619982</v>
      </c>
      <c r="AX16" t="s" s="1">
        <v>133</v>
      </c>
      <c r="AY16" t="n" s="7">
        <v>2093.74</v>
      </c>
      <c r="AZ16" t="n" s="6">
        <v>44270.0</v>
      </c>
      <c r="BA16" t="n" s="6">
        <v>44561.0</v>
      </c>
      <c r="BB16" t="n" s="8">
        <v>44561.0</v>
      </c>
      <c r="BC16" t="s" s="1">
        <v>357</v>
      </c>
      <c r="BD16" t="s" s="1"/>
      <c r="BE16" t="s" s="1"/>
      <c r="BF16" t="s" s="1">
        <v>20</v>
      </c>
    </row>
    <row r="17" spans="1:58">
      <c r="A17" t="n" s="4">
        <v>12</v>
      </c>
      <c r="B17" s="2">
        <f>HYPERLINK("https://my.zakupki.prom.ua/remote/dispatcher/state_purchase_view/25125817", "UA-2021-03-22-007438-c")</f>
        <v/>
      </c>
      <c r="C17" t="s" s="2">
        <v>236</v>
      </c>
      <c r="D17" t="s" s="1">
        <v>300</v>
      </c>
      <c r="E17" t="s" s="1">
        <v>300</v>
      </c>
      <c r="F17" t="s" s="1">
        <v>153</v>
      </c>
      <c r="G17" t="s" s="1">
        <v>206</v>
      </c>
      <c r="H17" t="s" s="1">
        <v>311</v>
      </c>
      <c r="I17" t="s" s="1">
        <v>204</v>
      </c>
      <c r="J17" t="s" s="1">
        <v>87</v>
      </c>
      <c r="K17" t="s" s="1">
        <v>189</v>
      </c>
      <c r="L17" t="s" s="1">
        <v>189</v>
      </c>
      <c r="M17" t="s" s="1">
        <v>21</v>
      </c>
      <c r="N17" t="s" s="1">
        <v>21</v>
      </c>
      <c r="O17" t="s" s="1">
        <v>21</v>
      </c>
      <c r="P17" t="n" s="6">
        <v>44277.0</v>
      </c>
      <c r="Q17" t="s" s="1"/>
      <c r="R17" t="s" s="1"/>
      <c r="S17" t="s" s="1"/>
      <c r="T17" t="s" s="1"/>
      <c r="U17" t="s" s="1">
        <v>335</v>
      </c>
      <c r="V17" t="n" s="4">
        <v>1</v>
      </c>
      <c r="W17" t="n" s="7">
        <v>11520.0</v>
      </c>
      <c r="X17" t="s" s="1">
        <v>236</v>
      </c>
      <c r="Y17" t="n" s="4">
        <v>1</v>
      </c>
      <c r="Z17" t="n" s="7">
        <v>11520.0</v>
      </c>
      <c r="AA17" t="s" s="1">
        <v>355</v>
      </c>
      <c r="AB17" t="s" s="1">
        <v>352</v>
      </c>
      <c r="AC17" t="s" s="1">
        <v>161</v>
      </c>
      <c r="AD17" t="s" s="1">
        <v>239</v>
      </c>
      <c r="AE17" t="s" s="1">
        <v>188</v>
      </c>
      <c r="AF17" t="s" s="1">
        <v>239</v>
      </c>
      <c r="AG17" t="n" s="7">
        <v>11520.0</v>
      </c>
      <c r="AH17" t="n" s="7">
        <v>11520.0</v>
      </c>
      <c r="AI17" t="s" s="1"/>
      <c r="AJ17" t="s" s="1"/>
      <c r="AK17" t="s" s="1"/>
      <c r="AL17" t="s" s="1">
        <v>249</v>
      </c>
      <c r="AM17" t="s" s="1">
        <v>98</v>
      </c>
      <c r="AN17" t="s" s="1"/>
      <c r="AO17" t="s" s="1">
        <v>38</v>
      </c>
      <c r="AP17" t="s" s="1"/>
      <c r="AQ17" t="s" s="1"/>
      <c r="AR17" t="s" s="2"/>
      <c r="AS17" t="s" s="1"/>
      <c r="AT17" t="s" s="1"/>
      <c r="AU17" t="s" s="1"/>
      <c r="AV17" t="s" s="1">
        <v>338</v>
      </c>
      <c r="AW17" t="n" s="8">
        <v>44277.62610868958</v>
      </c>
      <c r="AX17" t="s" s="1">
        <v>283</v>
      </c>
      <c r="AY17" t="n" s="7">
        <v>11520.0</v>
      </c>
      <c r="AZ17" t="n" s="6">
        <v>44197.0</v>
      </c>
      <c r="BA17" t="n" s="6">
        <v>44561.0</v>
      </c>
      <c r="BB17" t="n" s="8">
        <v>44561.0</v>
      </c>
      <c r="BC17" t="s" s="1">
        <v>357</v>
      </c>
      <c r="BD17" t="s" s="1"/>
      <c r="BE17" t="s" s="1"/>
      <c r="BF17" t="s" s="1">
        <v>20</v>
      </c>
    </row>
    <row r="18" spans="1:58">
      <c r="A18" t="n" s="4">
        <v>13</v>
      </c>
      <c r="B18" s="2">
        <f>HYPERLINK("https://my.zakupki.prom.ua/remote/dispatcher/state_purchase_view/24159890", "UA-2021-02-18-007651-b")</f>
        <v/>
      </c>
      <c r="C18" t="s" s="2">
        <v>236</v>
      </c>
      <c r="D18" t="s" s="1">
        <v>228</v>
      </c>
      <c r="E18" t="s" s="1">
        <v>349</v>
      </c>
      <c r="F18" t="s" s="1">
        <v>115</v>
      </c>
      <c r="G18" t="s" s="1">
        <v>206</v>
      </c>
      <c r="H18" t="s" s="1">
        <v>311</v>
      </c>
      <c r="I18" t="s" s="1">
        <v>204</v>
      </c>
      <c r="J18" t="s" s="1">
        <v>87</v>
      </c>
      <c r="K18" t="s" s="1">
        <v>189</v>
      </c>
      <c r="L18" t="s" s="1">
        <v>189</v>
      </c>
      <c r="M18" t="s" s="1">
        <v>21</v>
      </c>
      <c r="N18" t="s" s="1">
        <v>21</v>
      </c>
      <c r="O18" t="s" s="1">
        <v>21</v>
      </c>
      <c r="P18" t="n" s="6">
        <v>44245.0</v>
      </c>
      <c r="Q18" t="s" s="1"/>
      <c r="R18" t="s" s="1"/>
      <c r="S18" t="s" s="1"/>
      <c r="T18" t="s" s="1"/>
      <c r="U18" t="s" s="1">
        <v>335</v>
      </c>
      <c r="V18" t="n" s="4">
        <v>1</v>
      </c>
      <c r="W18" t="n" s="7">
        <v>2500.0</v>
      </c>
      <c r="X18" t="s" s="1">
        <v>236</v>
      </c>
      <c r="Y18" t="n" s="4">
        <v>1000</v>
      </c>
      <c r="Z18" t="n" s="7">
        <v>2.5</v>
      </c>
      <c r="AA18" t="s" s="1">
        <v>361</v>
      </c>
      <c r="AB18" t="s" s="1">
        <v>352</v>
      </c>
      <c r="AC18" t="s" s="1">
        <v>161</v>
      </c>
      <c r="AD18" t="s" s="1">
        <v>239</v>
      </c>
      <c r="AE18" t="s" s="1">
        <v>188</v>
      </c>
      <c r="AF18" t="s" s="1">
        <v>239</v>
      </c>
      <c r="AG18" t="n" s="7">
        <v>2500.0</v>
      </c>
      <c r="AH18" t="n" s="7">
        <v>2.5</v>
      </c>
      <c r="AI18" t="s" s="1"/>
      <c r="AJ18" t="s" s="1"/>
      <c r="AK18" t="s" s="1"/>
      <c r="AL18" t="s" s="1">
        <v>205</v>
      </c>
      <c r="AM18" t="s" s="1">
        <v>95</v>
      </c>
      <c r="AN18" t="s" s="1"/>
      <c r="AO18" t="s" s="1">
        <v>17</v>
      </c>
      <c r="AP18" t="s" s="1"/>
      <c r="AQ18" t="s" s="1"/>
      <c r="AR18" t="s" s="2"/>
      <c r="AS18" t="s" s="1"/>
      <c r="AT18" t="s" s="1"/>
      <c r="AU18" t="s" s="1"/>
      <c r="AV18" t="s" s="1">
        <v>338</v>
      </c>
      <c r="AW18" t="n" s="8">
        <v>44245.60279468786</v>
      </c>
      <c r="AX18" t="s" s="1">
        <v>77</v>
      </c>
      <c r="AY18" t="n" s="7">
        <v>2500.0</v>
      </c>
      <c r="AZ18" t="n" s="6">
        <v>44244.0</v>
      </c>
      <c r="BA18" t="n" s="6">
        <v>44561.0</v>
      </c>
      <c r="BB18" t="n" s="8">
        <v>44561.0</v>
      </c>
      <c r="BC18" t="s" s="1">
        <v>357</v>
      </c>
      <c r="BD18" t="s" s="1"/>
      <c r="BE18" t="s" s="1"/>
      <c r="BF18" t="s" s="1">
        <v>20</v>
      </c>
    </row>
    <row r="19" spans="1:58">
      <c r="A19" t="n" s="4">
        <v>14</v>
      </c>
      <c r="B19" s="2">
        <f>HYPERLINK("https://my.zakupki.prom.ua/remote/dispatcher/state_purchase_view/23532642", "UA-2021-02-02-005512-a")</f>
        <v/>
      </c>
      <c r="C19" t="s" s="2">
        <v>236</v>
      </c>
      <c r="D19" t="s" s="1">
        <v>263</v>
      </c>
      <c r="E19" t="s" s="1">
        <v>263</v>
      </c>
      <c r="F19" t="s" s="1">
        <v>149</v>
      </c>
      <c r="G19" t="s" s="1">
        <v>206</v>
      </c>
      <c r="H19" t="s" s="1">
        <v>311</v>
      </c>
      <c r="I19" t="s" s="1">
        <v>204</v>
      </c>
      <c r="J19" t="s" s="1">
        <v>87</v>
      </c>
      <c r="K19" t="s" s="1">
        <v>189</v>
      </c>
      <c r="L19" t="s" s="1">
        <v>189</v>
      </c>
      <c r="M19" t="s" s="1">
        <v>21</v>
      </c>
      <c r="N19" t="s" s="1">
        <v>21</v>
      </c>
      <c r="O19" t="s" s="1">
        <v>21</v>
      </c>
      <c r="P19" t="n" s="6">
        <v>44229.0</v>
      </c>
      <c r="Q19" t="s" s="1"/>
      <c r="R19" t="s" s="1"/>
      <c r="S19" t="s" s="1"/>
      <c r="T19" t="s" s="1"/>
      <c r="U19" t="s" s="1">
        <v>335</v>
      </c>
      <c r="V19" t="n" s="4">
        <v>1</v>
      </c>
      <c r="W19" t="n" s="7">
        <v>7200.0</v>
      </c>
      <c r="X19" t="s" s="1">
        <v>236</v>
      </c>
      <c r="Y19" t="n" s="4">
        <v>1</v>
      </c>
      <c r="Z19" t="n" s="7">
        <v>7200.0</v>
      </c>
      <c r="AA19" t="s" s="1">
        <v>355</v>
      </c>
      <c r="AB19" t="s" s="1">
        <v>352</v>
      </c>
      <c r="AC19" t="s" s="1">
        <v>161</v>
      </c>
      <c r="AD19" t="s" s="1">
        <v>311</v>
      </c>
      <c r="AE19" t="s" s="1">
        <v>188</v>
      </c>
      <c r="AF19" t="s" s="1">
        <v>239</v>
      </c>
      <c r="AG19" t="n" s="7">
        <v>7200.0</v>
      </c>
      <c r="AH19" t="n" s="7">
        <v>7200.0</v>
      </c>
      <c r="AI19" t="s" s="1"/>
      <c r="AJ19" t="s" s="1"/>
      <c r="AK19" t="s" s="1"/>
      <c r="AL19" t="s" s="1">
        <v>253</v>
      </c>
      <c r="AM19" t="s" s="1">
        <v>86</v>
      </c>
      <c r="AN19" t="s" s="1"/>
      <c r="AO19" t="s" s="1">
        <v>28</v>
      </c>
      <c r="AP19" t="s" s="1"/>
      <c r="AQ19" t="s" s="1"/>
      <c r="AR19" t="s" s="2"/>
      <c r="AS19" t="s" s="1"/>
      <c r="AT19" t="s" s="1"/>
      <c r="AU19" t="s" s="1"/>
      <c r="AV19" t="s" s="1">
        <v>338</v>
      </c>
      <c r="AW19" t="n" s="8">
        <v>44229.49199401486</v>
      </c>
      <c r="AX19" t="s" s="1">
        <v>129</v>
      </c>
      <c r="AY19" t="n" s="7">
        <v>7200.0</v>
      </c>
      <c r="AZ19" t="n" s="6">
        <v>44197.0</v>
      </c>
      <c r="BA19" t="n" s="6">
        <v>44561.0</v>
      </c>
      <c r="BB19" t="n" s="8">
        <v>44561.0</v>
      </c>
      <c r="BC19" t="s" s="1">
        <v>357</v>
      </c>
      <c r="BD19" t="s" s="1"/>
      <c r="BE19" t="s" s="1"/>
      <c r="BF19" t="s" s="1">
        <v>20</v>
      </c>
    </row>
    <row r="20" spans="1:58">
      <c r="A20" t="n" s="4">
        <v>15</v>
      </c>
      <c r="B20" s="2">
        <f>HYPERLINK("https://my.zakupki.prom.ua/remote/dispatcher/state_purchase_view/21967060", "UA-2020-12-09-016573-c")</f>
        <v/>
      </c>
      <c r="C20" t="s" s="2">
        <v>236</v>
      </c>
      <c r="D20" t="s" s="1">
        <v>286</v>
      </c>
      <c r="E20" t="s" s="1">
        <v>285</v>
      </c>
      <c r="F20" t="s" s="1">
        <v>107</v>
      </c>
      <c r="G20" t="s" s="1">
        <v>206</v>
      </c>
      <c r="H20" t="s" s="1">
        <v>311</v>
      </c>
      <c r="I20" t="s" s="1">
        <v>204</v>
      </c>
      <c r="J20" t="s" s="1">
        <v>87</v>
      </c>
      <c r="K20" t="s" s="1">
        <v>189</v>
      </c>
      <c r="L20" t="s" s="1">
        <v>189</v>
      </c>
      <c r="M20" t="s" s="1">
        <v>21</v>
      </c>
      <c r="N20" t="s" s="1">
        <v>21</v>
      </c>
      <c r="O20" t="s" s="1">
        <v>21</v>
      </c>
      <c r="P20" t="n" s="6">
        <v>44174.0</v>
      </c>
      <c r="Q20" t="s" s="1"/>
      <c r="R20" t="s" s="1"/>
      <c r="S20" t="s" s="1"/>
      <c r="T20" t="s" s="1"/>
      <c r="U20" t="s" s="1">
        <v>335</v>
      </c>
      <c r="V20" t="n" s="4">
        <v>1</v>
      </c>
      <c r="W20" t="n" s="7">
        <v>6574.2</v>
      </c>
      <c r="X20" t="s" s="1">
        <v>236</v>
      </c>
      <c r="Y20" t="s" s="1">
        <v>347</v>
      </c>
      <c r="Z20" t="s" s="1">
        <v>347</v>
      </c>
      <c r="AA20" t="s" s="1">
        <v>347</v>
      </c>
      <c r="AB20" t="s" s="1">
        <v>352</v>
      </c>
      <c r="AC20" t="s" s="1">
        <v>161</v>
      </c>
      <c r="AD20" t="s" s="1">
        <v>311</v>
      </c>
      <c r="AE20" t="s" s="1">
        <v>188</v>
      </c>
      <c r="AF20" t="s" s="1">
        <v>239</v>
      </c>
      <c r="AG20" t="n" s="7">
        <v>6574.2</v>
      </c>
      <c r="AH20" t="s" s="1">
        <v>347</v>
      </c>
      <c r="AI20" t="s" s="1"/>
      <c r="AJ20" t="s" s="1"/>
      <c r="AK20" t="s" s="1"/>
      <c r="AL20" t="s" s="1">
        <v>307</v>
      </c>
      <c r="AM20" t="s" s="1">
        <v>111</v>
      </c>
      <c r="AN20" t="s" s="1"/>
      <c r="AO20" t="s" s="1">
        <v>34</v>
      </c>
      <c r="AP20" t="s" s="1"/>
      <c r="AQ20" t="s" s="1"/>
      <c r="AR20" t="s" s="2"/>
      <c r="AS20" t="s" s="1"/>
      <c r="AT20" t="s" s="1"/>
      <c r="AU20" t="s" s="1"/>
      <c r="AV20" t="s" s="1">
        <v>338</v>
      </c>
      <c r="AW20" t="n" s="8">
        <v>44174.84339887625</v>
      </c>
      <c r="AX20" t="s" s="1">
        <v>80</v>
      </c>
      <c r="AY20" t="n" s="7">
        <v>6574.2</v>
      </c>
      <c r="AZ20" t="n" s="6">
        <v>44173.0</v>
      </c>
      <c r="BA20" t="n" s="6">
        <v>44196.0</v>
      </c>
      <c r="BB20" t="n" s="8">
        <v>44196.0</v>
      </c>
      <c r="BC20" t="s" s="1">
        <v>357</v>
      </c>
      <c r="BD20" t="s" s="1"/>
      <c r="BE20" t="s" s="1"/>
      <c r="BF20" t="s" s="1">
        <v>20</v>
      </c>
    </row>
    <row r="21" spans="1:58">
      <c r="A21" t="n" s="4">
        <v>16</v>
      </c>
      <c r="B21" s="2">
        <f>HYPERLINK("https://my.zakupki.prom.ua/remote/dispatcher/state_purchase_view/23732492", "UA-2021-02-06-000098-a")</f>
        <v/>
      </c>
      <c r="C21" t="s" s="2">
        <v>236</v>
      </c>
      <c r="D21" t="s" s="1">
        <v>271</v>
      </c>
      <c r="E21" t="s" s="1">
        <v>275</v>
      </c>
      <c r="F21" t="s" s="1">
        <v>63</v>
      </c>
      <c r="G21" t="s" s="1">
        <v>206</v>
      </c>
      <c r="H21" t="s" s="1">
        <v>311</v>
      </c>
      <c r="I21" t="s" s="1">
        <v>204</v>
      </c>
      <c r="J21" t="s" s="1">
        <v>87</v>
      </c>
      <c r="K21" t="s" s="1">
        <v>189</v>
      </c>
      <c r="L21" t="s" s="1">
        <v>189</v>
      </c>
      <c r="M21" t="s" s="1">
        <v>21</v>
      </c>
      <c r="N21" t="s" s="1">
        <v>21</v>
      </c>
      <c r="O21" t="s" s="1">
        <v>21</v>
      </c>
      <c r="P21" t="n" s="6">
        <v>44233.0</v>
      </c>
      <c r="Q21" t="s" s="1"/>
      <c r="R21" t="s" s="1"/>
      <c r="S21" t="s" s="1"/>
      <c r="T21" t="s" s="1"/>
      <c r="U21" t="s" s="1">
        <v>335</v>
      </c>
      <c r="V21" t="n" s="4">
        <v>1</v>
      </c>
      <c r="W21" t="n" s="7">
        <v>49940.0</v>
      </c>
      <c r="X21" t="s" s="1">
        <v>236</v>
      </c>
      <c r="Y21" t="s" s="1">
        <v>347</v>
      </c>
      <c r="Z21" t="s" s="1">
        <v>347</v>
      </c>
      <c r="AA21" t="s" s="1">
        <v>347</v>
      </c>
      <c r="AB21" t="s" s="1">
        <v>352</v>
      </c>
      <c r="AC21" t="s" s="1">
        <v>161</v>
      </c>
      <c r="AD21" t="s" s="1">
        <v>239</v>
      </c>
      <c r="AE21" t="s" s="1">
        <v>188</v>
      </c>
      <c r="AF21" t="s" s="1">
        <v>239</v>
      </c>
      <c r="AG21" t="n" s="7">
        <v>49940.0</v>
      </c>
      <c r="AH21" t="s" s="1">
        <v>347</v>
      </c>
      <c r="AI21" t="s" s="1"/>
      <c r="AJ21" t="s" s="1"/>
      <c r="AK21" t="s" s="1"/>
      <c r="AL21" t="s" s="1">
        <v>284</v>
      </c>
      <c r="AM21" t="s" s="1">
        <v>93</v>
      </c>
      <c r="AN21" t="s" s="1"/>
      <c r="AO21" t="s" s="1">
        <v>19</v>
      </c>
      <c r="AP21" t="s" s="1"/>
      <c r="AQ21" t="s" s="1"/>
      <c r="AR21" t="s" s="2"/>
      <c r="AS21" t="s" s="1"/>
      <c r="AT21" t="s" s="1"/>
      <c r="AU21" t="s" s="1"/>
      <c r="AV21" t="s" s="1">
        <v>338</v>
      </c>
      <c r="AW21" t="n" s="8">
        <v>44233.411284317386</v>
      </c>
      <c r="AX21" t="s" s="1">
        <v>146</v>
      </c>
      <c r="AY21" t="n" s="7">
        <v>49940.0</v>
      </c>
      <c r="AZ21" t="n" s="6">
        <v>44231.0</v>
      </c>
      <c r="BA21" t="n" s="6">
        <v>44561.0</v>
      </c>
      <c r="BB21" t="n" s="8">
        <v>44561.0</v>
      </c>
      <c r="BC21" t="s" s="1">
        <v>357</v>
      </c>
      <c r="BD21" t="s" s="1"/>
      <c r="BE21" t="s" s="1"/>
      <c r="BF21" t="s" s="1">
        <v>20</v>
      </c>
    </row>
    <row r="22" spans="1:58">
      <c r="A22" t="n" s="4">
        <v>17</v>
      </c>
      <c r="B22" s="2">
        <f>HYPERLINK("https://my.zakupki.prom.ua/remote/dispatcher/state_purchase_view/23893713", "UA-2021-02-11-000368-a")</f>
        <v/>
      </c>
      <c r="C22" t="s" s="2">
        <v>236</v>
      </c>
      <c r="D22" t="s" s="1">
        <v>68</v>
      </c>
      <c r="E22" t="s" s="1">
        <v>331</v>
      </c>
      <c r="F22" t="s" s="1">
        <v>67</v>
      </c>
      <c r="G22" t="s" s="1">
        <v>206</v>
      </c>
      <c r="H22" t="s" s="1">
        <v>311</v>
      </c>
      <c r="I22" t="s" s="1">
        <v>204</v>
      </c>
      <c r="J22" t="s" s="1">
        <v>87</v>
      </c>
      <c r="K22" t="s" s="1">
        <v>189</v>
      </c>
      <c r="L22" t="s" s="1">
        <v>189</v>
      </c>
      <c r="M22" t="s" s="1">
        <v>21</v>
      </c>
      <c r="N22" t="s" s="1">
        <v>21</v>
      </c>
      <c r="O22" t="s" s="1">
        <v>21</v>
      </c>
      <c r="P22" t="n" s="6">
        <v>44238.0</v>
      </c>
      <c r="Q22" t="s" s="1"/>
      <c r="R22" t="s" s="1"/>
      <c r="S22" t="s" s="1"/>
      <c r="T22" t="s" s="1"/>
      <c r="U22" t="s" s="1">
        <v>335</v>
      </c>
      <c r="V22" t="n" s="4">
        <v>1</v>
      </c>
      <c r="W22" t="n" s="7">
        <v>40000.0</v>
      </c>
      <c r="X22" t="s" s="1">
        <v>236</v>
      </c>
      <c r="Y22" t="n" s="4">
        <v>1600</v>
      </c>
      <c r="Z22" t="n" s="7">
        <v>25.0</v>
      </c>
      <c r="AA22" t="s" s="1">
        <v>346</v>
      </c>
      <c r="AB22" t="s" s="1">
        <v>352</v>
      </c>
      <c r="AC22" t="s" s="1">
        <v>161</v>
      </c>
      <c r="AD22" t="s" s="1">
        <v>239</v>
      </c>
      <c r="AE22" t="s" s="1">
        <v>188</v>
      </c>
      <c r="AF22" t="s" s="1">
        <v>239</v>
      </c>
      <c r="AG22" t="n" s="7">
        <v>40000.0</v>
      </c>
      <c r="AH22" t="n" s="7">
        <v>25.0</v>
      </c>
      <c r="AI22" t="s" s="1"/>
      <c r="AJ22" t="s" s="1"/>
      <c r="AK22" t="s" s="1"/>
      <c r="AL22" t="s" s="1">
        <v>284</v>
      </c>
      <c r="AM22" t="s" s="1">
        <v>93</v>
      </c>
      <c r="AN22" t="s" s="1"/>
      <c r="AO22" t="s" s="1">
        <v>19</v>
      </c>
      <c r="AP22" t="s" s="1"/>
      <c r="AQ22" t="s" s="1"/>
      <c r="AR22" t="s" s="2"/>
      <c r="AS22" t="s" s="1"/>
      <c r="AT22" t="s" s="1"/>
      <c r="AU22" t="s" s="1"/>
      <c r="AV22" t="s" s="1">
        <v>338</v>
      </c>
      <c r="AW22" t="n" s="8">
        <v>44238.36620128802</v>
      </c>
      <c r="AX22" t="s" s="1">
        <v>52</v>
      </c>
      <c r="AY22" t="n" s="7">
        <v>40000.0</v>
      </c>
      <c r="AZ22" t="n" s="6">
        <v>44236.0</v>
      </c>
      <c r="BA22" t="n" s="6">
        <v>44561.0</v>
      </c>
      <c r="BB22" t="n" s="8">
        <v>44561.0</v>
      </c>
      <c r="BC22" t="s" s="1">
        <v>357</v>
      </c>
      <c r="BD22" t="s" s="1"/>
      <c r="BE22" t="s" s="1"/>
      <c r="BF22" t="s" s="1">
        <v>20</v>
      </c>
    </row>
    <row r="23" spans="1:58">
      <c r="A23" t="n" s="4">
        <v>18</v>
      </c>
      <c r="B23" s="2">
        <f>HYPERLINK("https://my.zakupki.prom.ua/remote/dispatcher/state_purchase_view/24957215", "UA-2021-03-16-013732-c")</f>
        <v/>
      </c>
      <c r="C23" t="s" s="2">
        <v>236</v>
      </c>
      <c r="D23" t="s" s="1">
        <v>215</v>
      </c>
      <c r="E23" t="s" s="1">
        <v>216</v>
      </c>
      <c r="F23" t="s" s="1">
        <v>140</v>
      </c>
      <c r="G23" t="s" s="1">
        <v>206</v>
      </c>
      <c r="H23" t="s" s="1">
        <v>311</v>
      </c>
      <c r="I23" t="s" s="1">
        <v>204</v>
      </c>
      <c r="J23" t="s" s="1">
        <v>87</v>
      </c>
      <c r="K23" t="s" s="1">
        <v>189</v>
      </c>
      <c r="L23" t="s" s="1">
        <v>189</v>
      </c>
      <c r="M23" t="s" s="1">
        <v>21</v>
      </c>
      <c r="N23" t="s" s="1">
        <v>21</v>
      </c>
      <c r="O23" t="s" s="1">
        <v>21</v>
      </c>
      <c r="P23" t="n" s="6">
        <v>44271.0</v>
      </c>
      <c r="Q23" t="s" s="1"/>
      <c r="R23" t="s" s="1"/>
      <c r="S23" t="s" s="1"/>
      <c r="T23" t="s" s="1"/>
      <c r="U23" t="s" s="1">
        <v>335</v>
      </c>
      <c r="V23" t="n" s="4">
        <v>1</v>
      </c>
      <c r="W23" t="n" s="7">
        <v>270.12</v>
      </c>
      <c r="X23" t="s" s="1">
        <v>236</v>
      </c>
      <c r="Y23" t="n" s="4">
        <v>1</v>
      </c>
      <c r="Z23" t="n" s="7">
        <v>270.12</v>
      </c>
      <c r="AA23" t="s" s="1">
        <v>343</v>
      </c>
      <c r="AB23" t="s" s="1">
        <v>352</v>
      </c>
      <c r="AC23" t="s" s="1">
        <v>161</v>
      </c>
      <c r="AD23" t="s" s="1">
        <v>311</v>
      </c>
      <c r="AE23" t="s" s="1">
        <v>188</v>
      </c>
      <c r="AF23" t="s" s="1">
        <v>239</v>
      </c>
      <c r="AG23" t="n" s="7">
        <v>270.12</v>
      </c>
      <c r="AH23" t="n" s="7">
        <v>270.12</v>
      </c>
      <c r="AI23" t="s" s="1"/>
      <c r="AJ23" t="s" s="1"/>
      <c r="AK23" t="s" s="1"/>
      <c r="AL23" t="s" s="1">
        <v>307</v>
      </c>
      <c r="AM23" t="s" s="1">
        <v>111</v>
      </c>
      <c r="AN23" t="s" s="1"/>
      <c r="AO23" t="s" s="1">
        <v>1</v>
      </c>
      <c r="AP23" t="s" s="1"/>
      <c r="AQ23" t="s" s="1"/>
      <c r="AR23" t="s" s="2"/>
      <c r="AS23" t="s" s="1"/>
      <c r="AT23" t="s" s="1"/>
      <c r="AU23" t="s" s="1"/>
      <c r="AV23" t="s" s="1">
        <v>338</v>
      </c>
      <c r="AW23" t="n" s="8">
        <v>44271.74497949928</v>
      </c>
      <c r="AX23" t="s" s="1">
        <v>133</v>
      </c>
      <c r="AY23" t="n" s="7">
        <v>270.12</v>
      </c>
      <c r="AZ23" t="n" s="6">
        <v>44270.0</v>
      </c>
      <c r="BA23" t="n" s="6">
        <v>44561.0</v>
      </c>
      <c r="BB23" t="n" s="8">
        <v>44561.0</v>
      </c>
      <c r="BC23" t="s" s="1">
        <v>357</v>
      </c>
      <c r="BD23" t="s" s="1"/>
      <c r="BE23" t="s" s="1"/>
      <c r="BF23" t="s" s="1">
        <v>20</v>
      </c>
    </row>
    <row r="24" spans="1:58">
      <c r="A24" t="n" s="4">
        <v>19</v>
      </c>
      <c r="B24" s="2">
        <f>HYPERLINK("https://my.zakupki.prom.ua/remote/dispatcher/state_purchase_view/21847071", "UA-2020-12-07-006963-c")</f>
        <v/>
      </c>
      <c r="C24" t="s" s="2">
        <v>236</v>
      </c>
      <c r="D24" t="s" s="1">
        <v>280</v>
      </c>
      <c r="E24" t="s" s="1">
        <v>278</v>
      </c>
      <c r="F24" t="s" s="1">
        <v>115</v>
      </c>
      <c r="G24" t="s" s="1">
        <v>206</v>
      </c>
      <c r="H24" t="s" s="1">
        <v>311</v>
      </c>
      <c r="I24" t="s" s="1">
        <v>204</v>
      </c>
      <c r="J24" t="s" s="1">
        <v>87</v>
      </c>
      <c r="K24" t="s" s="1">
        <v>189</v>
      </c>
      <c r="L24" t="s" s="1">
        <v>189</v>
      </c>
      <c r="M24" t="s" s="1">
        <v>21</v>
      </c>
      <c r="N24" t="s" s="1">
        <v>21</v>
      </c>
      <c r="O24" t="s" s="1">
        <v>21</v>
      </c>
      <c r="P24" t="n" s="6">
        <v>44172.0</v>
      </c>
      <c r="Q24" t="s" s="1"/>
      <c r="R24" t="s" s="1"/>
      <c r="S24" t="s" s="1"/>
      <c r="T24" t="s" s="1"/>
      <c r="U24" t="s" s="1">
        <v>335</v>
      </c>
      <c r="V24" t="n" s="4">
        <v>1</v>
      </c>
      <c r="W24" t="n" s="7">
        <v>6880.0</v>
      </c>
      <c r="X24" t="s" s="1">
        <v>236</v>
      </c>
      <c r="Y24" t="n" s="4">
        <v>800</v>
      </c>
      <c r="Z24" t="n" s="7">
        <v>8.6</v>
      </c>
      <c r="AA24" t="s" s="1">
        <v>353</v>
      </c>
      <c r="AB24" t="s" s="1">
        <v>352</v>
      </c>
      <c r="AC24" t="s" s="1">
        <v>161</v>
      </c>
      <c r="AD24" t="s" s="1">
        <v>239</v>
      </c>
      <c r="AE24" t="s" s="1">
        <v>188</v>
      </c>
      <c r="AF24" t="s" s="1">
        <v>239</v>
      </c>
      <c r="AG24" t="n" s="7">
        <v>6880.0</v>
      </c>
      <c r="AH24" t="n" s="7">
        <v>8.6</v>
      </c>
      <c r="AI24" t="s" s="1"/>
      <c r="AJ24" t="s" s="1"/>
      <c r="AK24" t="s" s="1"/>
      <c r="AL24" t="s" s="1">
        <v>321</v>
      </c>
      <c r="AM24" t="s" s="1">
        <v>116</v>
      </c>
      <c r="AN24" t="s" s="1"/>
      <c r="AO24" t="s" s="1">
        <v>18</v>
      </c>
      <c r="AP24" t="s" s="1"/>
      <c r="AQ24" t="s" s="1"/>
      <c r="AR24" t="s" s="2"/>
      <c r="AS24" t="s" s="1"/>
      <c r="AT24" t="s" s="1"/>
      <c r="AU24" t="s" s="1"/>
      <c r="AV24" t="s" s="1">
        <v>338</v>
      </c>
      <c r="AW24" t="n" s="8">
        <v>44172.77913689986</v>
      </c>
      <c r="AX24" t="s" s="1">
        <v>51</v>
      </c>
      <c r="AY24" t="n" s="7">
        <v>6880.0</v>
      </c>
      <c r="AZ24" t="n" s="6">
        <v>44172.0</v>
      </c>
      <c r="BA24" t="n" s="6">
        <v>44196.0</v>
      </c>
      <c r="BB24" t="n" s="8">
        <v>44196.0</v>
      </c>
      <c r="BC24" t="s" s="1">
        <v>357</v>
      </c>
      <c r="BD24" t="s" s="1"/>
      <c r="BE24" t="s" s="1"/>
      <c r="BF24" t="s" s="1">
        <v>20</v>
      </c>
    </row>
    <row r="25" spans="1:58">
      <c r="A25" t="n" s="4">
        <v>20</v>
      </c>
      <c r="B25" s="2">
        <f>HYPERLINK("https://my.zakupki.prom.ua/remote/dispatcher/state_purchase_view/23892836", "UA-2021-02-11-000133-a")</f>
        <v/>
      </c>
      <c r="C25" t="s" s="2">
        <v>236</v>
      </c>
      <c r="D25" t="s" s="1">
        <v>70</v>
      </c>
      <c r="E25" t="s" s="1">
        <v>340</v>
      </c>
      <c r="F25" t="s" s="1">
        <v>69</v>
      </c>
      <c r="G25" t="s" s="1">
        <v>206</v>
      </c>
      <c r="H25" t="s" s="1">
        <v>311</v>
      </c>
      <c r="I25" t="s" s="1">
        <v>204</v>
      </c>
      <c r="J25" t="s" s="1">
        <v>87</v>
      </c>
      <c r="K25" t="s" s="1">
        <v>189</v>
      </c>
      <c r="L25" t="s" s="1">
        <v>189</v>
      </c>
      <c r="M25" t="s" s="1">
        <v>21</v>
      </c>
      <c r="N25" t="s" s="1">
        <v>21</v>
      </c>
      <c r="O25" t="s" s="1">
        <v>21</v>
      </c>
      <c r="P25" t="n" s="6">
        <v>44238.0</v>
      </c>
      <c r="Q25" t="s" s="1"/>
      <c r="R25" t="s" s="1"/>
      <c r="S25" t="s" s="1"/>
      <c r="T25" t="s" s="1"/>
      <c r="U25" t="s" s="1">
        <v>335</v>
      </c>
      <c r="V25" t="n" s="4">
        <v>1</v>
      </c>
      <c r="W25" t="n" s="7">
        <v>7950.0</v>
      </c>
      <c r="X25" t="s" s="1">
        <v>236</v>
      </c>
      <c r="Y25" t="n" s="4">
        <v>30</v>
      </c>
      <c r="Z25" t="n" s="7">
        <v>265.0</v>
      </c>
      <c r="AA25" t="s" s="1">
        <v>346</v>
      </c>
      <c r="AB25" t="s" s="1">
        <v>352</v>
      </c>
      <c r="AC25" t="s" s="1">
        <v>161</v>
      </c>
      <c r="AD25" t="s" s="1">
        <v>239</v>
      </c>
      <c r="AE25" t="s" s="1">
        <v>188</v>
      </c>
      <c r="AF25" t="s" s="1">
        <v>239</v>
      </c>
      <c r="AG25" t="n" s="7">
        <v>7950.0</v>
      </c>
      <c r="AH25" t="n" s="7">
        <v>265.0</v>
      </c>
      <c r="AI25" t="s" s="1"/>
      <c r="AJ25" t="s" s="1"/>
      <c r="AK25" t="s" s="1"/>
      <c r="AL25" t="s" s="1">
        <v>284</v>
      </c>
      <c r="AM25" t="s" s="1">
        <v>93</v>
      </c>
      <c r="AN25" t="s" s="1"/>
      <c r="AO25" t="s" s="1">
        <v>19</v>
      </c>
      <c r="AP25" t="s" s="1"/>
      <c r="AQ25" t="s" s="1"/>
      <c r="AR25" t="s" s="2"/>
      <c r="AS25" t="s" s="1"/>
      <c r="AT25" t="s" s="1"/>
      <c r="AU25" t="s" s="1"/>
      <c r="AV25" t="s" s="1">
        <v>338</v>
      </c>
      <c r="AW25" t="n" s="8">
        <v>44238.35149262271</v>
      </c>
      <c r="AX25" t="s" s="1">
        <v>75</v>
      </c>
      <c r="AY25" t="n" s="7">
        <v>7950.0</v>
      </c>
      <c r="AZ25" t="n" s="6">
        <v>44237.0</v>
      </c>
      <c r="BA25" t="n" s="6">
        <v>44561.0</v>
      </c>
      <c r="BB25" t="n" s="8">
        <v>44561.0</v>
      </c>
      <c r="BC25" t="s" s="1">
        <v>357</v>
      </c>
      <c r="BD25" t="s" s="1"/>
      <c r="BE25" t="s" s="1"/>
      <c r="BF25" t="s" s="1">
        <v>20</v>
      </c>
    </row>
    <row r="26" spans="1:58">
      <c r="A26" t="n" s="4">
        <v>21</v>
      </c>
      <c r="B26" s="2">
        <f>HYPERLINK("https://my.zakupki.prom.ua/remote/dispatcher/state_purchase_view/24149379", "UA-2021-02-18-004749-b")</f>
        <v/>
      </c>
      <c r="C26" t="s" s="2">
        <v>236</v>
      </c>
      <c r="D26" t="s" s="1">
        <v>282</v>
      </c>
      <c r="E26" t="s" s="1">
        <v>281</v>
      </c>
      <c r="F26" t="s" s="1">
        <v>118</v>
      </c>
      <c r="G26" t="s" s="1">
        <v>206</v>
      </c>
      <c r="H26" t="s" s="1">
        <v>311</v>
      </c>
      <c r="I26" t="s" s="1">
        <v>204</v>
      </c>
      <c r="J26" t="s" s="1">
        <v>87</v>
      </c>
      <c r="K26" t="s" s="1">
        <v>189</v>
      </c>
      <c r="L26" t="s" s="1">
        <v>189</v>
      </c>
      <c r="M26" t="s" s="1">
        <v>21</v>
      </c>
      <c r="N26" t="s" s="1">
        <v>21</v>
      </c>
      <c r="O26" t="s" s="1">
        <v>21</v>
      </c>
      <c r="P26" t="n" s="6">
        <v>44245.0</v>
      </c>
      <c r="Q26" t="s" s="1"/>
      <c r="R26" t="s" s="1"/>
      <c r="S26" t="s" s="1"/>
      <c r="T26" t="s" s="1"/>
      <c r="U26" t="s" s="1">
        <v>335</v>
      </c>
      <c r="V26" t="n" s="4">
        <v>1</v>
      </c>
      <c r="W26" t="n" s="7">
        <v>6696.0</v>
      </c>
      <c r="X26" t="s" s="1">
        <v>236</v>
      </c>
      <c r="Y26" t="n" s="4">
        <v>180</v>
      </c>
      <c r="Z26" t="n" s="7">
        <v>37.2</v>
      </c>
      <c r="AA26" t="s" s="1">
        <v>361</v>
      </c>
      <c r="AB26" t="s" s="1">
        <v>352</v>
      </c>
      <c r="AC26" t="s" s="1">
        <v>161</v>
      </c>
      <c r="AD26" t="s" s="1">
        <v>239</v>
      </c>
      <c r="AE26" t="s" s="1">
        <v>188</v>
      </c>
      <c r="AF26" t="s" s="1">
        <v>239</v>
      </c>
      <c r="AG26" t="n" s="7">
        <v>6696.0</v>
      </c>
      <c r="AH26" t="n" s="7">
        <v>37.2</v>
      </c>
      <c r="AI26" t="s" s="1"/>
      <c r="AJ26" t="s" s="1"/>
      <c r="AK26" t="s" s="1"/>
      <c r="AL26" t="s" s="1">
        <v>205</v>
      </c>
      <c r="AM26" t="s" s="1">
        <v>95</v>
      </c>
      <c r="AN26" t="s" s="1"/>
      <c r="AO26" t="s" s="1">
        <v>17</v>
      </c>
      <c r="AP26" t="s" s="1"/>
      <c r="AQ26" t="s" s="1"/>
      <c r="AR26" t="s" s="2"/>
      <c r="AS26" t="s" s="1"/>
      <c r="AT26" t="s" s="1"/>
      <c r="AU26" t="s" s="1"/>
      <c r="AV26" t="s" s="1">
        <v>338</v>
      </c>
      <c r="AW26" t="n" s="8">
        <v>44245.50387271462</v>
      </c>
      <c r="AX26" t="s" s="1">
        <v>79</v>
      </c>
      <c r="AY26" t="n" s="7">
        <v>6696.0</v>
      </c>
      <c r="AZ26" t="n" s="6">
        <v>44244.0</v>
      </c>
      <c r="BA26" t="n" s="6">
        <v>44561.0</v>
      </c>
      <c r="BB26" t="n" s="8">
        <v>44561.0</v>
      </c>
      <c r="BC26" t="s" s="1">
        <v>357</v>
      </c>
      <c r="BD26" t="s" s="1"/>
      <c r="BE26" t="s" s="1"/>
      <c r="BF26" t="s" s="1">
        <v>20</v>
      </c>
    </row>
    <row r="27" spans="1:58">
      <c r="A27" t="n" s="4">
        <v>22</v>
      </c>
      <c r="B27" s="2">
        <f>HYPERLINK("https://my.zakupki.prom.ua/remote/dispatcher/state_purchase_view/23081288", "UA-2021-01-20-002367-b")</f>
        <v/>
      </c>
      <c r="C27" t="s" s="2">
        <v>236</v>
      </c>
      <c r="D27" t="s" s="1">
        <v>330</v>
      </c>
      <c r="E27" t="s" s="1">
        <v>328</v>
      </c>
      <c r="F27" t="s" s="1">
        <v>65</v>
      </c>
      <c r="G27" t="s" s="1">
        <v>206</v>
      </c>
      <c r="H27" t="s" s="1">
        <v>311</v>
      </c>
      <c r="I27" t="s" s="1">
        <v>204</v>
      </c>
      <c r="J27" t="s" s="1">
        <v>87</v>
      </c>
      <c r="K27" t="s" s="1">
        <v>189</v>
      </c>
      <c r="L27" t="s" s="1">
        <v>189</v>
      </c>
      <c r="M27" t="s" s="1">
        <v>21</v>
      </c>
      <c r="N27" t="s" s="1">
        <v>21</v>
      </c>
      <c r="O27" t="s" s="1">
        <v>21</v>
      </c>
      <c r="P27" t="n" s="6">
        <v>44216.0</v>
      </c>
      <c r="Q27" t="s" s="1"/>
      <c r="R27" t="s" s="1"/>
      <c r="S27" t="s" s="1"/>
      <c r="T27" t="s" s="1"/>
      <c r="U27" t="s" s="1">
        <v>335</v>
      </c>
      <c r="V27" t="n" s="4">
        <v>1</v>
      </c>
      <c r="W27" t="n" s="7">
        <v>4027.8</v>
      </c>
      <c r="X27" t="s" s="1">
        <v>236</v>
      </c>
      <c r="Y27" t="s" s="1">
        <v>347</v>
      </c>
      <c r="Z27" t="s" s="1">
        <v>347</v>
      </c>
      <c r="AA27" t="s" s="1">
        <v>347</v>
      </c>
      <c r="AB27" t="s" s="1">
        <v>352</v>
      </c>
      <c r="AC27" t="s" s="1">
        <v>161</v>
      </c>
      <c r="AD27" t="s" s="1">
        <v>311</v>
      </c>
      <c r="AE27" t="s" s="1">
        <v>188</v>
      </c>
      <c r="AF27" t="s" s="1">
        <v>239</v>
      </c>
      <c r="AG27" t="n" s="7">
        <v>4027.8</v>
      </c>
      <c r="AH27" t="s" s="1">
        <v>347</v>
      </c>
      <c r="AI27" t="s" s="1"/>
      <c r="AJ27" t="s" s="1"/>
      <c r="AK27" t="s" s="1"/>
      <c r="AL27" t="s" s="1">
        <v>250</v>
      </c>
      <c r="AM27" t="s" s="1">
        <v>36</v>
      </c>
      <c r="AN27" t="s" s="1"/>
      <c r="AO27" t="s" s="1">
        <v>14</v>
      </c>
      <c r="AP27" t="s" s="1"/>
      <c r="AQ27" t="s" s="1"/>
      <c r="AR27" t="s" s="2"/>
      <c r="AS27" t="s" s="1"/>
      <c r="AT27" t="s" s="1"/>
      <c r="AU27" t="s" s="1"/>
      <c r="AV27" t="s" s="1">
        <v>338</v>
      </c>
      <c r="AW27" t="n" s="8">
        <v>44216.50136284118</v>
      </c>
      <c r="AX27" t="s" s="1">
        <v>24</v>
      </c>
      <c r="AY27" t="n" s="7">
        <v>4027.8</v>
      </c>
      <c r="AZ27" t="n" s="6">
        <v>44197.0</v>
      </c>
      <c r="BA27" t="n" s="6">
        <v>44255.0</v>
      </c>
      <c r="BB27" t="n" s="8">
        <v>44255.0</v>
      </c>
      <c r="BC27" t="s" s="1">
        <v>357</v>
      </c>
      <c r="BD27" t="s" s="1"/>
      <c r="BE27" t="s" s="1"/>
      <c r="BF27" t="s" s="1">
        <v>20</v>
      </c>
    </row>
    <row r="28" spans="1:58">
      <c r="A28" t="n" s="4">
        <v>23</v>
      </c>
      <c r="B28" s="2">
        <f>HYPERLINK("https://my.zakupki.prom.ua/remote/dispatcher/state_purchase_view/24956800", "UA-2021-03-16-013572-c")</f>
        <v/>
      </c>
      <c r="C28" t="s" s="2">
        <v>236</v>
      </c>
      <c r="D28" t="s" s="1">
        <v>342</v>
      </c>
      <c r="E28" t="s" s="1">
        <v>218</v>
      </c>
      <c r="F28" t="s" s="1">
        <v>139</v>
      </c>
      <c r="G28" t="s" s="1">
        <v>206</v>
      </c>
      <c r="H28" t="s" s="1">
        <v>311</v>
      </c>
      <c r="I28" t="s" s="1">
        <v>204</v>
      </c>
      <c r="J28" t="s" s="1">
        <v>87</v>
      </c>
      <c r="K28" t="s" s="1">
        <v>189</v>
      </c>
      <c r="L28" t="s" s="1">
        <v>189</v>
      </c>
      <c r="M28" t="s" s="1">
        <v>21</v>
      </c>
      <c r="N28" t="s" s="1">
        <v>21</v>
      </c>
      <c r="O28" t="s" s="1">
        <v>21</v>
      </c>
      <c r="P28" t="n" s="6">
        <v>44271.0</v>
      </c>
      <c r="Q28" t="s" s="1"/>
      <c r="R28" t="s" s="1"/>
      <c r="S28" t="s" s="1"/>
      <c r="T28" t="s" s="1"/>
      <c r="U28" t="s" s="1">
        <v>335</v>
      </c>
      <c r="V28" t="n" s="4">
        <v>1</v>
      </c>
      <c r="W28" t="n" s="7">
        <v>114.36</v>
      </c>
      <c r="X28" t="s" s="1">
        <v>236</v>
      </c>
      <c r="Y28" t="n" s="4">
        <v>1</v>
      </c>
      <c r="Z28" t="n" s="7">
        <v>114.36</v>
      </c>
      <c r="AA28" t="s" s="1">
        <v>361</v>
      </c>
      <c r="AB28" t="s" s="1">
        <v>352</v>
      </c>
      <c r="AC28" t="s" s="1">
        <v>161</v>
      </c>
      <c r="AD28" t="s" s="1">
        <v>311</v>
      </c>
      <c r="AE28" t="s" s="1">
        <v>188</v>
      </c>
      <c r="AF28" t="s" s="1">
        <v>239</v>
      </c>
      <c r="AG28" t="n" s="7">
        <v>114.36</v>
      </c>
      <c r="AH28" t="n" s="7">
        <v>114.36</v>
      </c>
      <c r="AI28" t="s" s="1"/>
      <c r="AJ28" t="s" s="1"/>
      <c r="AK28" t="s" s="1"/>
      <c r="AL28" t="s" s="1">
        <v>307</v>
      </c>
      <c r="AM28" t="s" s="1">
        <v>111</v>
      </c>
      <c r="AN28" t="s" s="1"/>
      <c r="AO28" t="s" s="1">
        <v>1</v>
      </c>
      <c r="AP28" t="s" s="1"/>
      <c r="AQ28" t="s" s="1"/>
      <c r="AR28" t="s" s="2"/>
      <c r="AS28" t="s" s="1"/>
      <c r="AT28" t="s" s="1"/>
      <c r="AU28" t="s" s="1"/>
      <c r="AV28" t="s" s="1">
        <v>338</v>
      </c>
      <c r="AW28" t="n" s="8">
        <v>44271.73747948766</v>
      </c>
      <c r="AX28" t="s" s="1">
        <v>133</v>
      </c>
      <c r="AY28" t="n" s="7">
        <v>114.36</v>
      </c>
      <c r="AZ28" t="n" s="6">
        <v>44270.0</v>
      </c>
      <c r="BA28" t="n" s="6">
        <v>44561.0</v>
      </c>
      <c r="BB28" t="n" s="8">
        <v>44561.0</v>
      </c>
      <c r="BC28" t="s" s="1">
        <v>357</v>
      </c>
      <c r="BD28" t="s" s="1"/>
      <c r="BE28" t="s" s="1"/>
      <c r="BF28" t="s" s="1">
        <v>20</v>
      </c>
    </row>
    <row r="29" spans="1:58">
      <c r="A29" t="n" s="4">
        <v>24</v>
      </c>
      <c r="B29" s="2">
        <f>HYPERLINK("https://my.zakupki.prom.ua/remote/dispatcher/state_purchase_view/26619022", "UA-2021-05-18-002151-b")</f>
        <v/>
      </c>
      <c r="C29" t="s" s="2">
        <v>236</v>
      </c>
      <c r="D29" t="s" s="1">
        <v>226</v>
      </c>
      <c r="E29" t="s" s="1">
        <v>226</v>
      </c>
      <c r="F29" t="s" s="1">
        <v>124</v>
      </c>
      <c r="G29" t="s" s="1">
        <v>206</v>
      </c>
      <c r="H29" t="s" s="1">
        <v>311</v>
      </c>
      <c r="I29" t="s" s="1">
        <v>204</v>
      </c>
      <c r="J29" t="s" s="1">
        <v>87</v>
      </c>
      <c r="K29" t="s" s="1">
        <v>189</v>
      </c>
      <c r="L29" t="s" s="1">
        <v>189</v>
      </c>
      <c r="M29" t="s" s="1">
        <v>21</v>
      </c>
      <c r="N29" t="s" s="1">
        <v>21</v>
      </c>
      <c r="O29" t="s" s="1">
        <v>21</v>
      </c>
      <c r="P29" t="n" s="6">
        <v>44334.0</v>
      </c>
      <c r="Q29" t="s" s="1"/>
      <c r="R29" t="s" s="1"/>
      <c r="S29" t="s" s="1"/>
      <c r="T29" t="s" s="1"/>
      <c r="U29" t="s" s="1">
        <v>335</v>
      </c>
      <c r="V29" t="n" s="4">
        <v>1</v>
      </c>
      <c r="W29" t="n" s="7">
        <v>19990.0</v>
      </c>
      <c r="X29" t="s" s="1">
        <v>236</v>
      </c>
      <c r="Y29" t="n" s="4">
        <v>1</v>
      </c>
      <c r="Z29" t="n" s="7">
        <v>19990.0</v>
      </c>
      <c r="AA29" t="s" s="1">
        <v>361</v>
      </c>
      <c r="AB29" t="s" s="1">
        <v>352</v>
      </c>
      <c r="AC29" t="s" s="1">
        <v>161</v>
      </c>
      <c r="AD29" t="s" s="1">
        <v>239</v>
      </c>
      <c r="AE29" t="s" s="1">
        <v>188</v>
      </c>
      <c r="AF29" t="s" s="1">
        <v>239</v>
      </c>
      <c r="AG29" t="n" s="7">
        <v>19990.0</v>
      </c>
      <c r="AH29" t="n" s="7">
        <v>19990.0</v>
      </c>
      <c r="AI29" t="s" s="1"/>
      <c r="AJ29" t="s" s="1"/>
      <c r="AK29" t="s" s="1"/>
      <c r="AL29" t="s" s="1">
        <v>4</v>
      </c>
      <c r="AM29" t="s" s="1">
        <v>101</v>
      </c>
      <c r="AN29" t="s" s="1"/>
      <c r="AO29" t="s" s="1">
        <v>15</v>
      </c>
      <c r="AP29" t="s" s="1"/>
      <c r="AQ29" t="s" s="1"/>
      <c r="AR29" t="s" s="2"/>
      <c r="AS29" t="s" s="1"/>
      <c r="AT29" t="s" s="1"/>
      <c r="AU29" t="s" s="1"/>
      <c r="AV29" t="s" s="1">
        <v>338</v>
      </c>
      <c r="AW29" t="n" s="8">
        <v>44334.42872464707</v>
      </c>
      <c r="AX29" t="s" s="1">
        <v>85</v>
      </c>
      <c r="AY29" t="n" s="7">
        <v>19990.0</v>
      </c>
      <c r="AZ29" t="n" s="6">
        <v>44333.0</v>
      </c>
      <c r="BA29" t="n" s="6">
        <v>44561.0</v>
      </c>
      <c r="BB29" t="n" s="8">
        <v>44561.0</v>
      </c>
      <c r="BC29" t="s" s="1">
        <v>357</v>
      </c>
      <c r="BD29" t="s" s="1"/>
      <c r="BE29" t="s" s="1"/>
      <c r="BF29" t="s" s="1">
        <v>20</v>
      </c>
    </row>
    <row r="30" spans="1:58">
      <c r="A30" t="n" s="4">
        <v>25</v>
      </c>
      <c r="B30" s="2">
        <f>HYPERLINK("https://my.zakupki.prom.ua/remote/dispatcher/state_purchase_view/23732795", "UA-2021-02-06-000167-a")</f>
        <v/>
      </c>
      <c r="C30" t="s" s="2">
        <v>236</v>
      </c>
      <c r="D30" t="s" s="1">
        <v>207</v>
      </c>
      <c r="E30" t="s" s="1">
        <v>303</v>
      </c>
      <c r="F30" t="s" s="1">
        <v>73</v>
      </c>
      <c r="G30" t="s" s="1">
        <v>206</v>
      </c>
      <c r="H30" t="s" s="1">
        <v>311</v>
      </c>
      <c r="I30" t="s" s="1">
        <v>204</v>
      </c>
      <c r="J30" t="s" s="1">
        <v>87</v>
      </c>
      <c r="K30" t="s" s="1">
        <v>189</v>
      </c>
      <c r="L30" t="s" s="1">
        <v>189</v>
      </c>
      <c r="M30" t="s" s="1">
        <v>21</v>
      </c>
      <c r="N30" t="s" s="1">
        <v>21</v>
      </c>
      <c r="O30" t="s" s="1">
        <v>21</v>
      </c>
      <c r="P30" t="n" s="6">
        <v>44233.0</v>
      </c>
      <c r="Q30" t="s" s="1"/>
      <c r="R30" t="s" s="1"/>
      <c r="S30" t="s" s="1"/>
      <c r="T30" t="s" s="1"/>
      <c r="U30" t="s" s="1">
        <v>335</v>
      </c>
      <c r="V30" t="n" s="4">
        <v>1</v>
      </c>
      <c r="W30" t="n" s="7">
        <v>5230.0</v>
      </c>
      <c r="X30" t="s" s="1">
        <v>236</v>
      </c>
      <c r="Y30" t="s" s="1">
        <v>347</v>
      </c>
      <c r="Z30" t="s" s="1">
        <v>347</v>
      </c>
      <c r="AA30" t="s" s="1">
        <v>347</v>
      </c>
      <c r="AB30" t="s" s="1">
        <v>352</v>
      </c>
      <c r="AC30" t="s" s="1">
        <v>161</v>
      </c>
      <c r="AD30" t="s" s="1">
        <v>239</v>
      </c>
      <c r="AE30" t="s" s="1">
        <v>188</v>
      </c>
      <c r="AF30" t="s" s="1">
        <v>239</v>
      </c>
      <c r="AG30" t="n" s="7">
        <v>5230.0</v>
      </c>
      <c r="AH30" t="s" s="1">
        <v>347</v>
      </c>
      <c r="AI30" t="s" s="1"/>
      <c r="AJ30" t="s" s="1"/>
      <c r="AK30" t="s" s="1"/>
      <c r="AL30" t="s" s="1">
        <v>284</v>
      </c>
      <c r="AM30" t="s" s="1">
        <v>93</v>
      </c>
      <c r="AN30" t="s" s="1"/>
      <c r="AO30" t="s" s="1">
        <v>19</v>
      </c>
      <c r="AP30" t="s" s="1"/>
      <c r="AQ30" t="s" s="1"/>
      <c r="AR30" t="s" s="2"/>
      <c r="AS30" t="s" s="1"/>
      <c r="AT30" t="s" s="1"/>
      <c r="AU30" t="s" s="1"/>
      <c r="AV30" t="s" s="1">
        <v>338</v>
      </c>
      <c r="AW30" t="n" s="8">
        <v>44233.494359405246</v>
      </c>
      <c r="AX30" t="s" s="1">
        <v>157</v>
      </c>
      <c r="AY30" t="n" s="7">
        <v>5230.0</v>
      </c>
      <c r="AZ30" t="n" s="6">
        <v>44231.0</v>
      </c>
      <c r="BA30" t="n" s="6">
        <v>44561.0</v>
      </c>
      <c r="BB30" t="n" s="8">
        <v>44561.0</v>
      </c>
      <c r="BC30" t="s" s="1">
        <v>357</v>
      </c>
      <c r="BD30" t="s" s="1"/>
      <c r="BE30" t="s" s="1"/>
      <c r="BF30" t="s" s="1">
        <v>20</v>
      </c>
    </row>
    <row r="31" spans="1:58">
      <c r="A31" t="n" s="4">
        <v>26</v>
      </c>
      <c r="B31" s="2">
        <f>HYPERLINK("https://my.zakupki.prom.ua/remote/dispatcher/state_purchase_view/23732761", "UA-2021-02-06-000158-a")</f>
        <v/>
      </c>
      <c r="C31" t="s" s="2">
        <v>236</v>
      </c>
      <c r="D31" t="s" s="1">
        <v>220</v>
      </c>
      <c r="E31" t="s" s="1">
        <v>344</v>
      </c>
      <c r="F31" t="s" s="1">
        <v>64</v>
      </c>
      <c r="G31" t="s" s="1">
        <v>206</v>
      </c>
      <c r="H31" t="s" s="1">
        <v>311</v>
      </c>
      <c r="I31" t="s" s="1">
        <v>204</v>
      </c>
      <c r="J31" t="s" s="1">
        <v>87</v>
      </c>
      <c r="K31" t="s" s="1">
        <v>189</v>
      </c>
      <c r="L31" t="s" s="1">
        <v>189</v>
      </c>
      <c r="M31" t="s" s="1">
        <v>21</v>
      </c>
      <c r="N31" t="s" s="1">
        <v>21</v>
      </c>
      <c r="O31" t="s" s="1">
        <v>21</v>
      </c>
      <c r="P31" t="n" s="6">
        <v>44233.0</v>
      </c>
      <c r="Q31" t="s" s="1"/>
      <c r="R31" t="s" s="1"/>
      <c r="S31" t="s" s="1"/>
      <c r="T31" t="s" s="1"/>
      <c r="U31" t="s" s="1">
        <v>335</v>
      </c>
      <c r="V31" t="n" s="4">
        <v>1</v>
      </c>
      <c r="W31" t="n" s="7">
        <v>4000.0</v>
      </c>
      <c r="X31" t="s" s="1">
        <v>236</v>
      </c>
      <c r="Y31" t="n" s="4">
        <v>200</v>
      </c>
      <c r="Z31" t="n" s="7">
        <v>20.0</v>
      </c>
      <c r="AA31" t="s" s="1">
        <v>346</v>
      </c>
      <c r="AB31" t="s" s="1">
        <v>352</v>
      </c>
      <c r="AC31" t="s" s="1">
        <v>161</v>
      </c>
      <c r="AD31" t="s" s="1">
        <v>239</v>
      </c>
      <c r="AE31" t="s" s="1">
        <v>188</v>
      </c>
      <c r="AF31" t="s" s="1">
        <v>239</v>
      </c>
      <c r="AG31" t="n" s="7">
        <v>4000.0</v>
      </c>
      <c r="AH31" t="n" s="7">
        <v>20.0</v>
      </c>
      <c r="AI31" t="s" s="1"/>
      <c r="AJ31" t="s" s="1"/>
      <c r="AK31" t="s" s="1"/>
      <c r="AL31" t="s" s="1">
        <v>284</v>
      </c>
      <c r="AM31" t="s" s="1">
        <v>93</v>
      </c>
      <c r="AN31" t="s" s="1"/>
      <c r="AO31" t="s" s="1">
        <v>19</v>
      </c>
      <c r="AP31" t="s" s="1"/>
      <c r="AQ31" t="s" s="1"/>
      <c r="AR31" t="s" s="2"/>
      <c r="AS31" t="s" s="1"/>
      <c r="AT31" t="s" s="1"/>
      <c r="AU31" t="s" s="1"/>
      <c r="AV31" t="s" s="1">
        <v>338</v>
      </c>
      <c r="AW31" t="n" s="8">
        <v>44233.48553959653</v>
      </c>
      <c r="AX31" t="s" s="1">
        <v>157</v>
      </c>
      <c r="AY31" t="n" s="7">
        <v>4000.0</v>
      </c>
      <c r="AZ31" t="n" s="6">
        <v>44231.0</v>
      </c>
      <c r="BA31" t="n" s="6">
        <v>44561.0</v>
      </c>
      <c r="BB31" t="n" s="8">
        <v>44561.0</v>
      </c>
      <c r="BC31" t="s" s="1">
        <v>357</v>
      </c>
      <c r="BD31" t="s" s="1"/>
      <c r="BE31" t="s" s="1"/>
      <c r="BF31" t="s" s="1">
        <v>20</v>
      </c>
    </row>
    <row r="32" spans="1:58">
      <c r="A32" t="n" s="4">
        <v>27</v>
      </c>
      <c r="B32" s="2">
        <f>HYPERLINK("https://my.zakupki.prom.ua/remote/dispatcher/state_purchase_view/23732641", "UA-2021-02-06-000131-a")</f>
        <v/>
      </c>
      <c r="C32" t="s" s="2">
        <v>236</v>
      </c>
      <c r="D32" t="s" s="1">
        <v>62</v>
      </c>
      <c r="E32" t="s" s="1">
        <v>359</v>
      </c>
      <c r="F32" t="s" s="1">
        <v>61</v>
      </c>
      <c r="G32" t="s" s="1">
        <v>206</v>
      </c>
      <c r="H32" t="s" s="1">
        <v>311</v>
      </c>
      <c r="I32" t="s" s="1">
        <v>204</v>
      </c>
      <c r="J32" t="s" s="1">
        <v>87</v>
      </c>
      <c r="K32" t="s" s="1">
        <v>189</v>
      </c>
      <c r="L32" t="s" s="1">
        <v>189</v>
      </c>
      <c r="M32" t="s" s="1">
        <v>21</v>
      </c>
      <c r="N32" t="s" s="1">
        <v>21</v>
      </c>
      <c r="O32" t="s" s="1">
        <v>21</v>
      </c>
      <c r="P32" t="n" s="6">
        <v>44233.0</v>
      </c>
      <c r="Q32" t="s" s="1"/>
      <c r="R32" t="s" s="1"/>
      <c r="S32" t="s" s="1"/>
      <c r="T32" t="s" s="1"/>
      <c r="U32" t="s" s="1">
        <v>335</v>
      </c>
      <c r="V32" t="n" s="4">
        <v>1</v>
      </c>
      <c r="W32" t="n" s="7">
        <v>16500.0</v>
      </c>
      <c r="X32" t="s" s="1">
        <v>236</v>
      </c>
      <c r="Y32" t="n" s="4">
        <v>220</v>
      </c>
      <c r="Z32" t="n" s="7">
        <v>75.0</v>
      </c>
      <c r="AA32" t="s" s="1">
        <v>346</v>
      </c>
      <c r="AB32" t="s" s="1">
        <v>352</v>
      </c>
      <c r="AC32" t="s" s="1">
        <v>161</v>
      </c>
      <c r="AD32" t="s" s="1">
        <v>239</v>
      </c>
      <c r="AE32" t="s" s="1">
        <v>188</v>
      </c>
      <c r="AF32" t="s" s="1">
        <v>239</v>
      </c>
      <c r="AG32" t="n" s="7">
        <v>16500.0</v>
      </c>
      <c r="AH32" t="n" s="7">
        <v>75.0</v>
      </c>
      <c r="AI32" t="s" s="1"/>
      <c r="AJ32" t="s" s="1"/>
      <c r="AK32" t="s" s="1"/>
      <c r="AL32" t="s" s="1">
        <v>284</v>
      </c>
      <c r="AM32" t="s" s="1">
        <v>93</v>
      </c>
      <c r="AN32" t="s" s="1"/>
      <c r="AO32" t="s" s="1">
        <v>19</v>
      </c>
      <c r="AP32" t="s" s="1"/>
      <c r="AQ32" t="s" s="1"/>
      <c r="AR32" t="s" s="2"/>
      <c r="AS32" t="s" s="1"/>
      <c r="AT32" t="s" s="1"/>
      <c r="AU32" t="s" s="1"/>
      <c r="AV32" t="s" s="1">
        <v>338</v>
      </c>
      <c r="AW32" t="n" s="8">
        <v>44233.45462874595</v>
      </c>
      <c r="AX32" t="s" s="1">
        <v>156</v>
      </c>
      <c r="AY32" t="n" s="7">
        <v>16500.0</v>
      </c>
      <c r="AZ32" t="n" s="6">
        <v>44231.0</v>
      </c>
      <c r="BA32" t="n" s="6">
        <v>44561.0</v>
      </c>
      <c r="BB32" t="n" s="8">
        <v>44561.0</v>
      </c>
      <c r="BC32" t="s" s="1">
        <v>357</v>
      </c>
      <c r="BD32" t="s" s="1"/>
      <c r="BE32" t="s" s="1"/>
      <c r="BF32" t="s" s="1">
        <v>20</v>
      </c>
    </row>
    <row r="33" spans="1:58">
      <c r="A33" t="n" s="4">
        <v>28</v>
      </c>
      <c r="B33" s="2">
        <f>HYPERLINK("https://my.zakupki.prom.ua/remote/dispatcher/state_purchase_view/23732741", "UA-2021-02-06-000152-a")</f>
        <v/>
      </c>
      <c r="C33" t="s" s="2">
        <v>236</v>
      </c>
      <c r="D33" t="s" s="1">
        <v>324</v>
      </c>
      <c r="E33" t="s" s="1">
        <v>302</v>
      </c>
      <c r="F33" t="s" s="1">
        <v>55</v>
      </c>
      <c r="G33" t="s" s="1">
        <v>206</v>
      </c>
      <c r="H33" t="s" s="1">
        <v>311</v>
      </c>
      <c r="I33" t="s" s="1">
        <v>204</v>
      </c>
      <c r="J33" t="s" s="1">
        <v>87</v>
      </c>
      <c r="K33" t="s" s="1">
        <v>189</v>
      </c>
      <c r="L33" t="s" s="1">
        <v>189</v>
      </c>
      <c r="M33" t="s" s="1">
        <v>21</v>
      </c>
      <c r="N33" t="s" s="1">
        <v>21</v>
      </c>
      <c r="O33" t="s" s="1">
        <v>21</v>
      </c>
      <c r="P33" t="n" s="6">
        <v>44233.0</v>
      </c>
      <c r="Q33" t="s" s="1"/>
      <c r="R33" t="s" s="1"/>
      <c r="S33" t="s" s="1"/>
      <c r="T33" t="s" s="1"/>
      <c r="U33" t="s" s="1">
        <v>335</v>
      </c>
      <c r="V33" t="n" s="4">
        <v>1</v>
      </c>
      <c r="W33" t="n" s="7">
        <v>10500.0</v>
      </c>
      <c r="X33" t="s" s="1">
        <v>236</v>
      </c>
      <c r="Y33" t="n" s="4">
        <v>300</v>
      </c>
      <c r="Z33" t="n" s="7">
        <v>35.0</v>
      </c>
      <c r="AA33" t="s" s="1">
        <v>361</v>
      </c>
      <c r="AB33" t="s" s="1">
        <v>352</v>
      </c>
      <c r="AC33" t="s" s="1">
        <v>161</v>
      </c>
      <c r="AD33" t="s" s="1">
        <v>239</v>
      </c>
      <c r="AE33" t="s" s="1">
        <v>188</v>
      </c>
      <c r="AF33" t="s" s="1">
        <v>239</v>
      </c>
      <c r="AG33" t="n" s="7">
        <v>10500.0</v>
      </c>
      <c r="AH33" t="n" s="7">
        <v>35.0</v>
      </c>
      <c r="AI33" t="s" s="1"/>
      <c r="AJ33" t="s" s="1"/>
      <c r="AK33" t="s" s="1"/>
      <c r="AL33" t="s" s="1">
        <v>284</v>
      </c>
      <c r="AM33" t="s" s="1">
        <v>93</v>
      </c>
      <c r="AN33" t="s" s="1"/>
      <c r="AO33" t="s" s="1">
        <v>19</v>
      </c>
      <c r="AP33" t="s" s="1"/>
      <c r="AQ33" t="s" s="1"/>
      <c r="AR33" t="s" s="2"/>
      <c r="AS33" t="s" s="1"/>
      <c r="AT33" t="s" s="1"/>
      <c r="AU33" t="s" s="1"/>
      <c r="AV33" t="s" s="1">
        <v>338</v>
      </c>
      <c r="AW33" t="n" s="8">
        <v>44233.47990728543</v>
      </c>
      <c r="AX33" t="s" s="1">
        <v>157</v>
      </c>
      <c r="AY33" t="n" s="7">
        <v>10500.0</v>
      </c>
      <c r="AZ33" t="n" s="6">
        <v>44231.0</v>
      </c>
      <c r="BA33" t="n" s="6">
        <v>44561.0</v>
      </c>
      <c r="BB33" t="n" s="8">
        <v>44561.0</v>
      </c>
      <c r="BC33" t="s" s="1">
        <v>357</v>
      </c>
      <c r="BD33" t="s" s="1"/>
      <c r="BE33" t="s" s="1"/>
      <c r="BF33" t="s" s="1">
        <v>20</v>
      </c>
    </row>
    <row r="34" spans="1:58">
      <c r="A34" t="n" s="4">
        <v>29</v>
      </c>
      <c r="B34" s="2">
        <f>HYPERLINK("https://my.zakupki.prom.ua/remote/dispatcher/state_purchase_view/23650448", "UA-2021-02-04-006417-a")</f>
        <v/>
      </c>
      <c r="C34" t="s" s="2">
        <v>236</v>
      </c>
      <c r="D34" t="s" s="1">
        <v>260</v>
      </c>
      <c r="E34" t="s" s="1">
        <v>259</v>
      </c>
      <c r="F34" t="s" s="1">
        <v>151</v>
      </c>
      <c r="G34" t="s" s="1">
        <v>206</v>
      </c>
      <c r="H34" t="s" s="1">
        <v>311</v>
      </c>
      <c r="I34" t="s" s="1">
        <v>204</v>
      </c>
      <c r="J34" t="s" s="1">
        <v>87</v>
      </c>
      <c r="K34" t="s" s="1">
        <v>189</v>
      </c>
      <c r="L34" t="s" s="1">
        <v>189</v>
      </c>
      <c r="M34" t="s" s="1">
        <v>21</v>
      </c>
      <c r="N34" t="s" s="1">
        <v>21</v>
      </c>
      <c r="O34" t="s" s="1">
        <v>21</v>
      </c>
      <c r="P34" t="n" s="6">
        <v>44231.0</v>
      </c>
      <c r="Q34" t="s" s="1"/>
      <c r="R34" t="s" s="1"/>
      <c r="S34" t="s" s="1"/>
      <c r="T34" t="s" s="1"/>
      <c r="U34" t="s" s="1">
        <v>335</v>
      </c>
      <c r="V34" t="n" s="4">
        <v>1</v>
      </c>
      <c r="W34" t="n" s="7">
        <v>34500.0</v>
      </c>
      <c r="X34" t="s" s="1">
        <v>236</v>
      </c>
      <c r="Y34" t="n" s="4">
        <v>1</v>
      </c>
      <c r="Z34" t="n" s="7">
        <v>34500.0</v>
      </c>
      <c r="AA34" t="s" s="1">
        <v>355</v>
      </c>
      <c r="AB34" t="s" s="1">
        <v>352</v>
      </c>
      <c r="AC34" t="s" s="1">
        <v>161</v>
      </c>
      <c r="AD34" t="s" s="1">
        <v>311</v>
      </c>
      <c r="AE34" t="s" s="1">
        <v>188</v>
      </c>
      <c r="AF34" t="s" s="1">
        <v>239</v>
      </c>
      <c r="AG34" t="n" s="7">
        <v>34500.0</v>
      </c>
      <c r="AH34" t="n" s="7">
        <v>34500.0</v>
      </c>
      <c r="AI34" t="s" s="1"/>
      <c r="AJ34" t="s" s="1"/>
      <c r="AK34" t="s" s="1"/>
      <c r="AL34" t="s" s="1">
        <v>251</v>
      </c>
      <c r="AM34" t="s" s="1">
        <v>22</v>
      </c>
      <c r="AN34" t="s" s="1"/>
      <c r="AO34" t="s" s="1">
        <v>29</v>
      </c>
      <c r="AP34" t="s" s="1"/>
      <c r="AQ34" t="s" s="1"/>
      <c r="AR34" t="s" s="2"/>
      <c r="AS34" t="s" s="1"/>
      <c r="AT34" t="s" s="1"/>
      <c r="AU34" t="s" s="1"/>
      <c r="AV34" t="s" s="1">
        <v>338</v>
      </c>
      <c r="AW34" t="n" s="8">
        <v>44231.555235520194</v>
      </c>
      <c r="AX34" t="s" s="1">
        <v>147</v>
      </c>
      <c r="AY34" t="n" s="7">
        <v>34500.0</v>
      </c>
      <c r="AZ34" t="n" s="6">
        <v>44197.0</v>
      </c>
      <c r="BA34" t="n" s="6">
        <v>44561.0</v>
      </c>
      <c r="BB34" t="n" s="8">
        <v>44561.0</v>
      </c>
      <c r="BC34" t="s" s="1">
        <v>357</v>
      </c>
      <c r="BD34" t="s" s="1"/>
      <c r="BE34" t="s" s="1"/>
      <c r="BF34" t="s" s="1">
        <v>20</v>
      </c>
    </row>
    <row r="35" spans="1:58">
      <c r="A35" t="n" s="4">
        <v>30</v>
      </c>
      <c r="B35" s="2">
        <f>HYPERLINK("https://my.zakupki.prom.ua/remote/dispatcher/state_purchase_view/22902324", "UA-2021-01-11-003758-a")</f>
        <v/>
      </c>
      <c r="C35" t="s" s="2">
        <v>236</v>
      </c>
      <c r="D35" t="s" s="1">
        <v>169</v>
      </c>
      <c r="E35" t="s" s="1">
        <v>350</v>
      </c>
      <c r="F35" t="s" s="1">
        <v>59</v>
      </c>
      <c r="G35" t="s" s="1">
        <v>292</v>
      </c>
      <c r="H35" t="s" s="1">
        <v>311</v>
      </c>
      <c r="I35" t="s" s="1">
        <v>204</v>
      </c>
      <c r="J35" t="s" s="1">
        <v>87</v>
      </c>
      <c r="K35" t="s" s="1">
        <v>189</v>
      </c>
      <c r="L35" t="s" s="1">
        <v>189</v>
      </c>
      <c r="M35" t="s" s="1">
        <v>21</v>
      </c>
      <c r="N35" t="s" s="1">
        <v>21</v>
      </c>
      <c r="O35" t="s" s="1">
        <v>21</v>
      </c>
      <c r="P35" t="n" s="6">
        <v>44207.0</v>
      </c>
      <c r="Q35" t="n" s="6">
        <v>44207.0</v>
      </c>
      <c r="R35" t="n" s="6">
        <v>44211.0</v>
      </c>
      <c r="S35" t="n" s="6">
        <v>44212.0</v>
      </c>
      <c r="T35" t="n" s="6">
        <v>44216.0</v>
      </c>
      <c r="U35" t="s" s="1">
        <v>336</v>
      </c>
      <c r="V35" t="n" s="4">
        <v>1</v>
      </c>
      <c r="W35" t="n" s="7">
        <v>90000.0</v>
      </c>
      <c r="X35" t="s" s="1">
        <v>236</v>
      </c>
      <c r="Y35" t="n" s="4">
        <v>600</v>
      </c>
      <c r="Z35" t="n" s="7">
        <v>150.0</v>
      </c>
      <c r="AA35" t="s" s="1">
        <v>346</v>
      </c>
      <c r="AB35" t="n" s="7">
        <v>450.0</v>
      </c>
      <c r="AC35" t="s" s="1">
        <v>161</v>
      </c>
      <c r="AD35" t="s" s="1">
        <v>311</v>
      </c>
      <c r="AE35" t="s" s="1">
        <v>188</v>
      </c>
      <c r="AF35" t="s" s="1">
        <v>239</v>
      </c>
      <c r="AG35" t="n" s="7">
        <v>86400.0</v>
      </c>
      <c r="AH35" t="n" s="7">
        <v>144.0</v>
      </c>
      <c r="AI35" t="s" s="1">
        <v>320</v>
      </c>
      <c r="AJ35" t="n" s="7">
        <v>3600.0</v>
      </c>
      <c r="AK35" t="n" s="7">
        <v>0.04</v>
      </c>
      <c r="AL35" t="s" s="1">
        <v>320</v>
      </c>
      <c r="AM35" t="s" s="1">
        <v>89</v>
      </c>
      <c r="AN35" t="s" s="1">
        <v>162</v>
      </c>
      <c r="AO35" t="s" s="1">
        <v>11</v>
      </c>
      <c r="AP35" t="n" s="7">
        <v>3600.0</v>
      </c>
      <c r="AQ35" t="n" s="7">
        <v>0.04</v>
      </c>
      <c r="AR35" t="s" s="2"/>
      <c r="AS35" t="n" s="8">
        <v>44218.58222015209</v>
      </c>
      <c r="AT35" t="n" s="6">
        <v>44223.0</v>
      </c>
      <c r="AU35" t="n" s="6">
        <v>44241.0</v>
      </c>
      <c r="AV35" t="s" s="1">
        <v>338</v>
      </c>
      <c r="AW35" t="n" s="8">
        <v>44231.565948141586</v>
      </c>
      <c r="AX35" t="s" s="1">
        <v>103</v>
      </c>
      <c r="AY35" t="n" s="7">
        <v>86400.0</v>
      </c>
      <c r="AZ35" t="s" s="1"/>
      <c r="BA35" t="n" s="6">
        <v>44561.0</v>
      </c>
      <c r="BB35" t="n" s="8">
        <v>44561.0</v>
      </c>
      <c r="BC35" t="s" s="1">
        <v>357</v>
      </c>
      <c r="BD35" t="s" s="1"/>
      <c r="BE35" t="s" s="1"/>
      <c r="BF35" t="s" s="1">
        <v>90</v>
      </c>
    </row>
    <row r="36" spans="1:58">
      <c r="A36" t="n" s="4">
        <v>31</v>
      </c>
      <c r="B36" s="2">
        <f>HYPERLINK("https://my.zakupki.prom.ua/remote/dispatcher/state_purchase_view/26511358", "UA-2021-05-13-009716-b")</f>
        <v/>
      </c>
      <c r="C36" t="s" s="2">
        <v>236</v>
      </c>
      <c r="D36" t="s" s="1">
        <v>262</v>
      </c>
      <c r="E36" t="s" s="1">
        <v>270</v>
      </c>
      <c r="F36" t="s" s="1">
        <v>141</v>
      </c>
      <c r="G36" t="s" s="1">
        <v>206</v>
      </c>
      <c r="H36" t="s" s="1">
        <v>311</v>
      </c>
      <c r="I36" t="s" s="1">
        <v>204</v>
      </c>
      <c r="J36" t="s" s="1">
        <v>87</v>
      </c>
      <c r="K36" t="s" s="1">
        <v>189</v>
      </c>
      <c r="L36" t="s" s="1">
        <v>189</v>
      </c>
      <c r="M36" t="s" s="1">
        <v>21</v>
      </c>
      <c r="N36" t="s" s="1">
        <v>21</v>
      </c>
      <c r="O36" t="s" s="1">
        <v>21</v>
      </c>
      <c r="P36" t="n" s="6">
        <v>44329.0</v>
      </c>
      <c r="Q36" t="s" s="1"/>
      <c r="R36" t="s" s="1"/>
      <c r="S36" t="s" s="1"/>
      <c r="T36" t="s" s="1"/>
      <c r="U36" t="s" s="1">
        <v>335</v>
      </c>
      <c r="V36" t="n" s="4">
        <v>1</v>
      </c>
      <c r="W36" t="n" s="7">
        <v>838.0</v>
      </c>
      <c r="X36" t="s" s="1">
        <v>236</v>
      </c>
      <c r="Y36" t="n" s="4">
        <v>2</v>
      </c>
      <c r="Z36" t="n" s="7">
        <v>419.0</v>
      </c>
      <c r="AA36" t="s" s="1">
        <v>355</v>
      </c>
      <c r="AB36" t="s" s="1">
        <v>352</v>
      </c>
      <c r="AC36" t="s" s="1">
        <v>161</v>
      </c>
      <c r="AD36" t="s" s="1">
        <v>239</v>
      </c>
      <c r="AE36" t="s" s="1">
        <v>188</v>
      </c>
      <c r="AF36" t="s" s="1">
        <v>239</v>
      </c>
      <c r="AG36" t="n" s="7">
        <v>838.0</v>
      </c>
      <c r="AH36" t="n" s="7">
        <v>419.0</v>
      </c>
      <c r="AI36" t="s" s="1"/>
      <c r="AJ36" t="s" s="1"/>
      <c r="AK36" t="s" s="1"/>
      <c r="AL36" t="s" s="1">
        <v>309</v>
      </c>
      <c r="AM36" t="s" s="1">
        <v>135</v>
      </c>
      <c r="AN36" t="s" s="1"/>
      <c r="AO36" t="s" s="1">
        <v>37</v>
      </c>
      <c r="AP36" t="s" s="1"/>
      <c r="AQ36" t="s" s="1"/>
      <c r="AR36" t="s" s="2"/>
      <c r="AS36" t="s" s="1"/>
      <c r="AT36" t="s" s="1"/>
      <c r="AU36" t="s" s="1"/>
      <c r="AV36" t="s" s="1">
        <v>338</v>
      </c>
      <c r="AW36" t="n" s="8">
        <v>44329.6508290372</v>
      </c>
      <c r="AX36" t="s" s="1">
        <v>82</v>
      </c>
      <c r="AY36" t="n" s="7">
        <v>838.0</v>
      </c>
      <c r="AZ36" t="n" s="6">
        <v>44329.0</v>
      </c>
      <c r="BA36" t="n" s="6">
        <v>44694.0</v>
      </c>
      <c r="BB36" t="n" s="8">
        <v>44694.0</v>
      </c>
      <c r="BC36" t="s" s="1">
        <v>357</v>
      </c>
      <c r="BD36" t="s" s="1"/>
      <c r="BE36" t="s" s="1"/>
      <c r="BF36" t="s" s="1">
        <v>20</v>
      </c>
    </row>
    <row r="37" spans="1:58">
      <c r="A37" t="n" s="4">
        <v>32</v>
      </c>
      <c r="B37" s="2">
        <f>HYPERLINK("https://my.zakupki.prom.ua/remote/dispatcher/state_purchase_view/24504823", "UA-2021-03-02-000870-a")</f>
        <v/>
      </c>
      <c r="C37" t="s" s="2">
        <v>236</v>
      </c>
      <c r="D37" t="s" s="1">
        <v>182</v>
      </c>
      <c r="E37" t="s" s="1">
        <v>182</v>
      </c>
      <c r="F37" t="s" s="1">
        <v>158</v>
      </c>
      <c r="G37" t="s" s="1">
        <v>206</v>
      </c>
      <c r="H37" t="s" s="1">
        <v>311</v>
      </c>
      <c r="I37" t="s" s="1">
        <v>204</v>
      </c>
      <c r="J37" t="s" s="1">
        <v>87</v>
      </c>
      <c r="K37" t="s" s="1">
        <v>189</v>
      </c>
      <c r="L37" t="s" s="1">
        <v>189</v>
      </c>
      <c r="M37" t="s" s="1">
        <v>21</v>
      </c>
      <c r="N37" t="s" s="1">
        <v>21</v>
      </c>
      <c r="O37" t="s" s="1">
        <v>21</v>
      </c>
      <c r="P37" t="n" s="6">
        <v>44257.0</v>
      </c>
      <c r="Q37" t="s" s="1"/>
      <c r="R37" t="s" s="1"/>
      <c r="S37" t="s" s="1"/>
      <c r="T37" t="s" s="1"/>
      <c r="U37" t="s" s="1">
        <v>335</v>
      </c>
      <c r="V37" t="n" s="4">
        <v>1</v>
      </c>
      <c r="W37" t="n" s="7">
        <v>13000.0</v>
      </c>
      <c r="X37" t="s" s="1">
        <v>236</v>
      </c>
      <c r="Y37" t="n" s="4">
        <v>1</v>
      </c>
      <c r="Z37" t="n" s="7">
        <v>13000.0</v>
      </c>
      <c r="AA37" t="s" s="1">
        <v>355</v>
      </c>
      <c r="AB37" t="s" s="1">
        <v>352</v>
      </c>
      <c r="AC37" t="s" s="1">
        <v>161</v>
      </c>
      <c r="AD37" t="s" s="1">
        <v>311</v>
      </c>
      <c r="AE37" t="s" s="1">
        <v>188</v>
      </c>
      <c r="AF37" t="s" s="1">
        <v>239</v>
      </c>
      <c r="AG37" t="n" s="7">
        <v>13000.0</v>
      </c>
      <c r="AH37" t="n" s="7">
        <v>13000.0</v>
      </c>
      <c r="AI37" t="s" s="1"/>
      <c r="AJ37" t="s" s="1"/>
      <c r="AK37" t="s" s="1"/>
      <c r="AL37" t="s" s="1">
        <v>306</v>
      </c>
      <c r="AM37" t="s" s="1">
        <v>119</v>
      </c>
      <c r="AN37" t="s" s="1"/>
      <c r="AO37" t="s" s="1">
        <v>30</v>
      </c>
      <c r="AP37" t="s" s="1"/>
      <c r="AQ37" t="s" s="1"/>
      <c r="AR37" t="s" s="2"/>
      <c r="AS37" t="s" s="1"/>
      <c r="AT37" t="s" s="1"/>
      <c r="AU37" t="s" s="1"/>
      <c r="AV37" t="s" s="1">
        <v>338</v>
      </c>
      <c r="AW37" t="n" s="8">
        <v>44257.394740943266</v>
      </c>
      <c r="AX37" t="s" s="1">
        <v>88</v>
      </c>
      <c r="AY37" t="n" s="7">
        <v>13000.0</v>
      </c>
      <c r="AZ37" t="n" s="6">
        <v>44197.0</v>
      </c>
      <c r="BA37" t="n" s="6">
        <v>44561.0</v>
      </c>
      <c r="BB37" t="n" s="8">
        <v>44561.0</v>
      </c>
      <c r="BC37" t="s" s="1">
        <v>357</v>
      </c>
      <c r="BD37" t="s" s="1"/>
      <c r="BE37" t="s" s="1"/>
      <c r="BF37" t="s" s="1">
        <v>20</v>
      </c>
    </row>
    <row r="38" spans="1:58">
      <c r="A38" t="n" s="4">
        <v>33</v>
      </c>
      <c r="B38" s="2">
        <f>HYPERLINK("https://my.zakupki.prom.ua/remote/dispatcher/state_purchase_view/22898097", "UA-2021-01-11-002024-a")</f>
        <v/>
      </c>
      <c r="C38" t="s" s="2">
        <v>236</v>
      </c>
      <c r="D38" t="s" s="1">
        <v>171</v>
      </c>
      <c r="E38" t="s" s="1">
        <v>329</v>
      </c>
      <c r="F38" t="s" s="1">
        <v>65</v>
      </c>
      <c r="G38" t="s" s="1">
        <v>292</v>
      </c>
      <c r="H38" t="s" s="1">
        <v>311</v>
      </c>
      <c r="I38" t="s" s="1">
        <v>204</v>
      </c>
      <c r="J38" t="s" s="1">
        <v>87</v>
      </c>
      <c r="K38" t="s" s="1">
        <v>189</v>
      </c>
      <c r="L38" t="s" s="1">
        <v>189</v>
      </c>
      <c r="M38" t="s" s="1">
        <v>21</v>
      </c>
      <c r="N38" t="s" s="1">
        <v>21</v>
      </c>
      <c r="O38" t="s" s="1">
        <v>21</v>
      </c>
      <c r="P38" t="n" s="6">
        <v>44207.0</v>
      </c>
      <c r="Q38" t="n" s="6">
        <v>44207.0</v>
      </c>
      <c r="R38" t="n" s="6">
        <v>44211.0</v>
      </c>
      <c r="S38" t="n" s="6">
        <v>44212.0</v>
      </c>
      <c r="T38" t="n" s="6">
        <v>44216.0</v>
      </c>
      <c r="U38" t="s" s="1">
        <v>336</v>
      </c>
      <c r="V38" t="n" s="4">
        <v>0</v>
      </c>
      <c r="W38" t="n" s="7">
        <v>56500.0</v>
      </c>
      <c r="X38" t="s" s="1">
        <v>236</v>
      </c>
      <c r="Y38" t="s" s="1">
        <v>347</v>
      </c>
      <c r="Z38" t="s" s="1">
        <v>347</v>
      </c>
      <c r="AA38" t="s" s="1">
        <v>347</v>
      </c>
      <c r="AB38" t="n" s="7">
        <v>282.5</v>
      </c>
      <c r="AC38" t="s" s="1">
        <v>161</v>
      </c>
      <c r="AD38" t="s" s="1">
        <v>311</v>
      </c>
      <c r="AE38" t="s" s="1">
        <v>188</v>
      </c>
      <c r="AF38" t="s" s="1">
        <v>239</v>
      </c>
      <c r="AG38" t="s" s="1"/>
      <c r="AH38" t="s" s="1">
        <v>347</v>
      </c>
      <c r="AI38" t="s" s="1"/>
      <c r="AJ38" t="s" s="1"/>
      <c r="AK38" t="s" s="1"/>
      <c r="AL38" t="s" s="1"/>
      <c r="AM38" t="s" s="1"/>
      <c r="AN38" t="s" s="1"/>
      <c r="AO38" t="s" s="1"/>
      <c r="AP38" t="s" s="1"/>
      <c r="AQ38" t="s" s="1"/>
      <c r="AR38" t="s" s="2"/>
      <c r="AS38" t="s" s="1"/>
      <c r="AT38" t="s" s="1"/>
      <c r="AU38" t="s" s="1"/>
      <c r="AV38" t="s" s="1">
        <v>339</v>
      </c>
      <c r="AW38" t="n" s="8">
        <v>44216.002964326966</v>
      </c>
      <c r="AX38" t="s" s="1"/>
      <c r="AY38" t="s" s="1"/>
      <c r="AZ38" t="s" s="1"/>
      <c r="BA38" t="n" s="6">
        <v>44561.0</v>
      </c>
      <c r="BB38" t="s" s="1"/>
      <c r="BC38" t="s" s="1"/>
      <c r="BD38" t="s" s="1"/>
      <c r="BE38" t="s" s="1"/>
      <c r="BF38" t="s" s="1"/>
    </row>
    <row r="39" spans="1:58">
      <c r="A39" t="n" s="4">
        <v>34</v>
      </c>
      <c r="B39" s="2">
        <f>HYPERLINK("https://my.zakupki.prom.ua/remote/dispatcher/state_purchase_view/23549728", "UA-2021-02-02-011334-a")</f>
        <v/>
      </c>
      <c r="C39" t="s" s="2">
        <v>236</v>
      </c>
      <c r="D39" t="s" s="1">
        <v>276</v>
      </c>
      <c r="E39" t="s" s="1">
        <v>277</v>
      </c>
      <c r="F39" t="s" s="1">
        <v>150</v>
      </c>
      <c r="G39" t="s" s="1">
        <v>206</v>
      </c>
      <c r="H39" t="s" s="1">
        <v>311</v>
      </c>
      <c r="I39" t="s" s="1">
        <v>204</v>
      </c>
      <c r="J39" t="s" s="1">
        <v>87</v>
      </c>
      <c r="K39" t="s" s="1">
        <v>189</v>
      </c>
      <c r="L39" t="s" s="1">
        <v>189</v>
      </c>
      <c r="M39" t="s" s="1">
        <v>21</v>
      </c>
      <c r="N39" t="s" s="1">
        <v>21</v>
      </c>
      <c r="O39" t="s" s="1">
        <v>21</v>
      </c>
      <c r="P39" t="n" s="6">
        <v>44229.0</v>
      </c>
      <c r="Q39" t="s" s="1"/>
      <c r="R39" t="s" s="1"/>
      <c r="S39" t="s" s="1"/>
      <c r="T39" t="s" s="1"/>
      <c r="U39" t="s" s="1">
        <v>335</v>
      </c>
      <c r="V39" t="n" s="4">
        <v>1</v>
      </c>
      <c r="W39" t="n" s="7">
        <v>56285.17</v>
      </c>
      <c r="X39" t="s" s="1">
        <v>236</v>
      </c>
      <c r="Y39" t="n" s="4">
        <v>1</v>
      </c>
      <c r="Z39" t="n" s="7">
        <v>56285.17</v>
      </c>
      <c r="AA39" t="s" s="1">
        <v>355</v>
      </c>
      <c r="AB39" t="s" s="1">
        <v>352</v>
      </c>
      <c r="AC39" t="s" s="1">
        <v>161</v>
      </c>
      <c r="AD39" t="s" s="1">
        <v>311</v>
      </c>
      <c r="AE39" t="s" s="1">
        <v>188</v>
      </c>
      <c r="AF39" t="s" s="1">
        <v>239</v>
      </c>
      <c r="AG39" t="n" s="7">
        <v>56285.17</v>
      </c>
      <c r="AH39" t="n" s="7">
        <v>56285.17</v>
      </c>
      <c r="AI39" t="s" s="1"/>
      <c r="AJ39" t="s" s="1"/>
      <c r="AK39" t="s" s="1"/>
      <c r="AL39" t="s" s="1">
        <v>180</v>
      </c>
      <c r="AM39" t="s" s="1">
        <v>35</v>
      </c>
      <c r="AN39" t="s" s="1"/>
      <c r="AO39" t="s" s="1">
        <v>32</v>
      </c>
      <c r="AP39" t="s" s="1"/>
      <c r="AQ39" t="s" s="1"/>
      <c r="AR39" t="s" s="2"/>
      <c r="AS39" t="s" s="1"/>
      <c r="AT39" t="s" s="1"/>
      <c r="AU39" t="s" s="1"/>
      <c r="AV39" t="s" s="1">
        <v>338</v>
      </c>
      <c r="AW39" t="n" s="8">
        <v>44229.63462546912</v>
      </c>
      <c r="AX39" t="s" s="1">
        <v>44</v>
      </c>
      <c r="AY39" t="n" s="7">
        <v>56285.17</v>
      </c>
      <c r="AZ39" t="n" s="6">
        <v>44197.0</v>
      </c>
      <c r="BA39" t="n" s="6">
        <v>44561.0</v>
      </c>
      <c r="BB39" t="n" s="8">
        <v>44561.0</v>
      </c>
      <c r="BC39" t="s" s="1">
        <v>357</v>
      </c>
      <c r="BD39" t="s" s="1"/>
      <c r="BE39" t="s" s="1"/>
      <c r="BF39" t="s" s="1">
        <v>20</v>
      </c>
    </row>
    <row r="40" spans="1:58">
      <c r="A40" t="n" s="4">
        <v>35</v>
      </c>
      <c r="B40" s="2">
        <f>HYPERLINK("https://my.zakupki.prom.ua/remote/dispatcher/state_purchase_view/23547158", "UA-2021-02-02-010474-a")</f>
        <v/>
      </c>
      <c r="C40" t="s" s="2">
        <v>236</v>
      </c>
      <c r="D40" t="s" s="1">
        <v>234</v>
      </c>
      <c r="E40" t="s" s="1">
        <v>234</v>
      </c>
      <c r="F40" t="s" s="1">
        <v>154</v>
      </c>
      <c r="G40" t="s" s="1">
        <v>206</v>
      </c>
      <c r="H40" t="s" s="1">
        <v>311</v>
      </c>
      <c r="I40" t="s" s="1">
        <v>204</v>
      </c>
      <c r="J40" t="s" s="1">
        <v>87</v>
      </c>
      <c r="K40" t="s" s="1">
        <v>189</v>
      </c>
      <c r="L40" t="s" s="1">
        <v>189</v>
      </c>
      <c r="M40" t="s" s="1">
        <v>21</v>
      </c>
      <c r="N40" t="s" s="1">
        <v>21</v>
      </c>
      <c r="O40" t="s" s="1">
        <v>21</v>
      </c>
      <c r="P40" t="n" s="6">
        <v>44229.0</v>
      </c>
      <c r="Q40" t="s" s="1"/>
      <c r="R40" t="s" s="1"/>
      <c r="S40" t="s" s="1"/>
      <c r="T40" t="s" s="1"/>
      <c r="U40" t="s" s="1">
        <v>335</v>
      </c>
      <c r="V40" t="n" s="4">
        <v>1</v>
      </c>
      <c r="W40" t="n" s="7">
        <v>5610.0</v>
      </c>
      <c r="X40" t="s" s="1">
        <v>236</v>
      </c>
      <c r="Y40" t="n" s="4">
        <v>1</v>
      </c>
      <c r="Z40" t="n" s="7">
        <v>5610.0</v>
      </c>
      <c r="AA40" t="s" s="1">
        <v>355</v>
      </c>
      <c r="AB40" t="s" s="1">
        <v>352</v>
      </c>
      <c r="AC40" t="s" s="1">
        <v>161</v>
      </c>
      <c r="AD40" t="s" s="1">
        <v>239</v>
      </c>
      <c r="AE40" t="s" s="1">
        <v>188</v>
      </c>
      <c r="AF40" t="s" s="1">
        <v>239</v>
      </c>
      <c r="AG40" t="n" s="7">
        <v>5610.0</v>
      </c>
      <c r="AH40" t="n" s="7">
        <v>5610.0</v>
      </c>
      <c r="AI40" t="s" s="1"/>
      <c r="AJ40" t="s" s="1"/>
      <c r="AK40" t="s" s="1"/>
      <c r="AL40" t="s" s="1">
        <v>310</v>
      </c>
      <c r="AM40" t="s" s="1">
        <v>134</v>
      </c>
      <c r="AN40" t="s" s="1"/>
      <c r="AO40" t="s" s="1">
        <v>31</v>
      </c>
      <c r="AP40" t="s" s="1"/>
      <c r="AQ40" t="s" s="1"/>
      <c r="AR40" t="s" s="2"/>
      <c r="AS40" t="s" s="1"/>
      <c r="AT40" t="s" s="1"/>
      <c r="AU40" t="s" s="1"/>
      <c r="AV40" t="s" s="1">
        <v>338</v>
      </c>
      <c r="AW40" t="n" s="8">
        <v>44229.61724689956</v>
      </c>
      <c r="AX40" t="s" s="1">
        <v>112</v>
      </c>
      <c r="AY40" t="n" s="7">
        <v>5610.0</v>
      </c>
      <c r="AZ40" t="n" s="6">
        <v>44197.0</v>
      </c>
      <c r="BA40" t="n" s="6">
        <v>44561.0</v>
      </c>
      <c r="BB40" t="n" s="8">
        <v>44561.0</v>
      </c>
      <c r="BC40" t="s" s="1">
        <v>357</v>
      </c>
      <c r="BD40" t="s" s="1"/>
      <c r="BE40" t="s" s="1"/>
      <c r="BF40" t="s" s="1">
        <v>20</v>
      </c>
    </row>
    <row r="41" spans="1:58">
      <c r="A41" t="n" s="4">
        <v>36</v>
      </c>
      <c r="B41" s="2">
        <f>HYPERLINK("https://my.zakupki.prom.ua/remote/dispatcher/state_purchase_view/23732858", "UA-2021-02-06-000187-a")</f>
        <v/>
      </c>
      <c r="C41" t="s" s="2">
        <v>236</v>
      </c>
      <c r="D41" t="s" s="1">
        <v>227</v>
      </c>
      <c r="E41" t="s" s="1">
        <v>227</v>
      </c>
      <c r="F41" t="s" s="1">
        <v>71</v>
      </c>
      <c r="G41" t="s" s="1">
        <v>206</v>
      </c>
      <c r="H41" t="s" s="1">
        <v>311</v>
      </c>
      <c r="I41" t="s" s="1">
        <v>204</v>
      </c>
      <c r="J41" t="s" s="1">
        <v>87</v>
      </c>
      <c r="K41" t="s" s="1">
        <v>189</v>
      </c>
      <c r="L41" t="s" s="1">
        <v>189</v>
      </c>
      <c r="M41" t="s" s="1">
        <v>21</v>
      </c>
      <c r="N41" t="s" s="1">
        <v>21</v>
      </c>
      <c r="O41" t="s" s="1">
        <v>21</v>
      </c>
      <c r="P41" t="n" s="6">
        <v>44233.0</v>
      </c>
      <c r="Q41" t="s" s="1"/>
      <c r="R41" t="s" s="1"/>
      <c r="S41" t="s" s="1"/>
      <c r="T41" t="s" s="1"/>
      <c r="U41" t="s" s="1">
        <v>335</v>
      </c>
      <c r="V41" t="n" s="4">
        <v>1</v>
      </c>
      <c r="W41" t="n" s="7">
        <v>11250.0</v>
      </c>
      <c r="X41" t="s" s="1">
        <v>236</v>
      </c>
      <c r="Y41" t="n" s="4">
        <v>450</v>
      </c>
      <c r="Z41" t="n" s="7">
        <v>25.0</v>
      </c>
      <c r="AA41" t="s" s="1">
        <v>346</v>
      </c>
      <c r="AB41" t="s" s="1">
        <v>352</v>
      </c>
      <c r="AC41" t="s" s="1">
        <v>161</v>
      </c>
      <c r="AD41" t="s" s="1">
        <v>239</v>
      </c>
      <c r="AE41" t="s" s="1">
        <v>188</v>
      </c>
      <c r="AF41" t="s" s="1">
        <v>239</v>
      </c>
      <c r="AG41" t="n" s="7">
        <v>11250.0</v>
      </c>
      <c r="AH41" t="n" s="7">
        <v>25.0</v>
      </c>
      <c r="AI41" t="s" s="1"/>
      <c r="AJ41" t="s" s="1"/>
      <c r="AK41" t="s" s="1"/>
      <c r="AL41" t="s" s="1">
        <v>284</v>
      </c>
      <c r="AM41" t="s" s="1">
        <v>93</v>
      </c>
      <c r="AN41" t="s" s="1"/>
      <c r="AO41" t="s" s="1">
        <v>19</v>
      </c>
      <c r="AP41" t="s" s="1"/>
      <c r="AQ41" t="s" s="1"/>
      <c r="AR41" t="s" s="2"/>
      <c r="AS41" t="s" s="1"/>
      <c r="AT41" t="s" s="1"/>
      <c r="AU41" t="s" s="1"/>
      <c r="AV41" t="s" s="1">
        <v>338</v>
      </c>
      <c r="AW41" t="n" s="8">
        <v>44233.507514435</v>
      </c>
      <c r="AX41" t="s" s="1">
        <v>47</v>
      </c>
      <c r="AY41" t="n" s="7">
        <v>11250.0</v>
      </c>
      <c r="AZ41" t="n" s="6">
        <v>44231.0</v>
      </c>
      <c r="BA41" t="n" s="6">
        <v>44561.0</v>
      </c>
      <c r="BB41" t="n" s="8">
        <v>44926.0</v>
      </c>
      <c r="BC41" t="s" s="1">
        <v>357</v>
      </c>
      <c r="BD41" t="s" s="1"/>
      <c r="BE41" t="s" s="1"/>
      <c r="BF41" t="s" s="1">
        <v>20</v>
      </c>
    </row>
    <row r="42" spans="1:58">
      <c r="A42" t="n" s="4">
        <v>37</v>
      </c>
      <c r="B42" s="2">
        <f>HYPERLINK("https://my.zakupki.prom.ua/remote/dispatcher/state_purchase_view/24957940", "UA-2021-03-16-013990-c")</f>
        <v/>
      </c>
      <c r="C42" t="s" s="2">
        <v>236</v>
      </c>
      <c r="D42" t="s" s="1">
        <v>288</v>
      </c>
      <c r="E42" t="s" s="1">
        <v>287</v>
      </c>
      <c r="F42" t="s" s="1">
        <v>125</v>
      </c>
      <c r="G42" t="s" s="1">
        <v>206</v>
      </c>
      <c r="H42" t="s" s="1">
        <v>311</v>
      </c>
      <c r="I42" t="s" s="1">
        <v>204</v>
      </c>
      <c r="J42" t="s" s="1">
        <v>87</v>
      </c>
      <c r="K42" t="s" s="1">
        <v>189</v>
      </c>
      <c r="L42" t="s" s="1">
        <v>189</v>
      </c>
      <c r="M42" t="s" s="1">
        <v>21</v>
      </c>
      <c r="N42" t="s" s="1">
        <v>21</v>
      </c>
      <c r="O42" t="s" s="1">
        <v>21</v>
      </c>
      <c r="P42" t="n" s="6">
        <v>44271.0</v>
      </c>
      <c r="Q42" t="s" s="1"/>
      <c r="R42" t="s" s="1"/>
      <c r="S42" t="s" s="1"/>
      <c r="T42" t="s" s="1"/>
      <c r="U42" t="s" s="1">
        <v>335</v>
      </c>
      <c r="V42" t="n" s="4">
        <v>1</v>
      </c>
      <c r="W42" t="n" s="7">
        <v>198.12</v>
      </c>
      <c r="X42" t="s" s="1">
        <v>236</v>
      </c>
      <c r="Y42" t="n" s="4">
        <v>10</v>
      </c>
      <c r="Z42" t="n" s="7">
        <v>19.81</v>
      </c>
      <c r="AA42" t="s" s="1">
        <v>361</v>
      </c>
      <c r="AB42" t="s" s="1">
        <v>352</v>
      </c>
      <c r="AC42" t="s" s="1">
        <v>161</v>
      </c>
      <c r="AD42" t="s" s="1">
        <v>311</v>
      </c>
      <c r="AE42" t="s" s="1">
        <v>188</v>
      </c>
      <c r="AF42" t="s" s="1">
        <v>239</v>
      </c>
      <c r="AG42" t="n" s="7">
        <v>198.12</v>
      </c>
      <c r="AH42" t="n" s="7">
        <v>19.812</v>
      </c>
      <c r="AI42" t="s" s="1"/>
      <c r="AJ42" t="s" s="1"/>
      <c r="AK42" t="s" s="1"/>
      <c r="AL42" t="s" s="1">
        <v>307</v>
      </c>
      <c r="AM42" t="s" s="1">
        <v>111</v>
      </c>
      <c r="AN42" t="s" s="1"/>
      <c r="AO42" t="s" s="1">
        <v>100</v>
      </c>
      <c r="AP42" t="s" s="1"/>
      <c r="AQ42" t="s" s="1"/>
      <c r="AR42" t="s" s="2"/>
      <c r="AS42" t="s" s="1"/>
      <c r="AT42" t="s" s="1"/>
      <c r="AU42" t="s" s="1"/>
      <c r="AV42" t="s" s="1">
        <v>338</v>
      </c>
      <c r="AW42" t="n" s="8">
        <v>44271.77116981477</v>
      </c>
      <c r="AX42" t="s" s="1">
        <v>133</v>
      </c>
      <c r="AY42" t="n" s="7">
        <v>198.12</v>
      </c>
      <c r="AZ42" t="n" s="6">
        <v>44270.0</v>
      </c>
      <c r="BA42" t="n" s="6">
        <v>44561.0</v>
      </c>
      <c r="BB42" t="n" s="8">
        <v>44561.0</v>
      </c>
      <c r="BC42" t="s" s="1">
        <v>357</v>
      </c>
      <c r="BD42" t="s" s="1"/>
      <c r="BE42" t="s" s="1"/>
      <c r="BF42" t="s" s="1">
        <v>20</v>
      </c>
    </row>
    <row r="43" spans="1:58">
      <c r="A43" t="n" s="4">
        <v>38</v>
      </c>
      <c r="B43" s="2">
        <f>HYPERLINK("https://my.zakupki.prom.ua/remote/dispatcher/state_purchase_view/23086307", "UA-2021-01-20-003389-b")</f>
        <v/>
      </c>
      <c r="C43" t="s" s="2">
        <v>236</v>
      </c>
      <c r="D43" t="s" s="1">
        <v>258</v>
      </c>
      <c r="E43" t="s" s="1">
        <v>199</v>
      </c>
      <c r="F43" t="s" s="1">
        <v>159</v>
      </c>
      <c r="G43" t="s" s="1">
        <v>206</v>
      </c>
      <c r="H43" t="s" s="1">
        <v>311</v>
      </c>
      <c r="I43" t="s" s="1">
        <v>204</v>
      </c>
      <c r="J43" t="s" s="1">
        <v>87</v>
      </c>
      <c r="K43" t="s" s="1">
        <v>189</v>
      </c>
      <c r="L43" t="s" s="1">
        <v>189</v>
      </c>
      <c r="M43" t="s" s="1">
        <v>21</v>
      </c>
      <c r="N43" t="s" s="1">
        <v>21</v>
      </c>
      <c r="O43" t="s" s="1">
        <v>21</v>
      </c>
      <c r="P43" t="n" s="6">
        <v>44216.0</v>
      </c>
      <c r="Q43" t="s" s="1"/>
      <c r="R43" t="s" s="1"/>
      <c r="S43" t="s" s="1"/>
      <c r="T43" t="s" s="1"/>
      <c r="U43" t="s" s="1">
        <v>335</v>
      </c>
      <c r="V43" t="n" s="4">
        <v>1</v>
      </c>
      <c r="W43" t="n" s="7">
        <v>16632.0</v>
      </c>
      <c r="X43" t="s" s="1">
        <v>236</v>
      </c>
      <c r="Y43" t="s" s="1">
        <v>347</v>
      </c>
      <c r="Z43" t="s" s="1">
        <v>347</v>
      </c>
      <c r="AA43" t="s" s="1">
        <v>347</v>
      </c>
      <c r="AB43" t="s" s="1">
        <v>352</v>
      </c>
      <c r="AC43" t="s" s="1">
        <v>161</v>
      </c>
      <c r="AD43" t="s" s="1">
        <v>311</v>
      </c>
      <c r="AE43" t="s" s="1">
        <v>188</v>
      </c>
      <c r="AF43" t="s" s="1">
        <v>239</v>
      </c>
      <c r="AG43" t="n" s="7">
        <v>16632.0</v>
      </c>
      <c r="AH43" t="s" s="1">
        <v>347</v>
      </c>
      <c r="AI43" t="s" s="1"/>
      <c r="AJ43" t="s" s="1"/>
      <c r="AK43" t="s" s="1"/>
      <c r="AL43" t="s" s="1">
        <v>240</v>
      </c>
      <c r="AM43" t="s" s="1">
        <v>84</v>
      </c>
      <c r="AN43" t="s" s="1"/>
      <c r="AO43" t="s" s="1">
        <v>33</v>
      </c>
      <c r="AP43" t="s" s="1"/>
      <c r="AQ43" t="s" s="1"/>
      <c r="AR43" t="s" s="2"/>
      <c r="AS43" t="s" s="1"/>
      <c r="AT43" t="s" s="1"/>
      <c r="AU43" t="s" s="1"/>
      <c r="AV43" t="s" s="1">
        <v>338</v>
      </c>
      <c r="AW43" t="n" s="8">
        <v>44216.62158417101</v>
      </c>
      <c r="AX43" t="s" s="1">
        <v>45</v>
      </c>
      <c r="AY43" t="n" s="7">
        <v>16632.0</v>
      </c>
      <c r="AZ43" t="n" s="6">
        <v>44200.0</v>
      </c>
      <c r="BA43" t="n" s="6">
        <v>44561.0</v>
      </c>
      <c r="BB43" t="n" s="8">
        <v>44561.0</v>
      </c>
      <c r="BC43" t="s" s="1">
        <v>357</v>
      </c>
      <c r="BD43" t="s" s="1"/>
      <c r="BE43" t="s" s="1"/>
      <c r="BF43" t="s" s="1">
        <v>20</v>
      </c>
    </row>
    <row r="44" spans="1:58">
      <c r="A44" t="n" s="4">
        <v>39</v>
      </c>
      <c r="B44" s="2">
        <f>HYPERLINK("https://my.zakupki.prom.ua/remote/dispatcher/state_purchase_view/22946207", "UA-2021-01-13-006137-a")</f>
        <v/>
      </c>
      <c r="C44" t="s" s="2">
        <v>236</v>
      </c>
      <c r="D44" t="s" s="1">
        <v>168</v>
      </c>
      <c r="E44" t="s" s="1">
        <v>327</v>
      </c>
      <c r="F44" t="s" s="1">
        <v>54</v>
      </c>
      <c r="G44" t="s" s="1">
        <v>292</v>
      </c>
      <c r="H44" t="s" s="1">
        <v>311</v>
      </c>
      <c r="I44" t="s" s="1">
        <v>204</v>
      </c>
      <c r="J44" t="s" s="1">
        <v>87</v>
      </c>
      <c r="K44" t="s" s="1">
        <v>189</v>
      </c>
      <c r="L44" t="s" s="1">
        <v>189</v>
      </c>
      <c r="M44" t="s" s="1">
        <v>21</v>
      </c>
      <c r="N44" t="s" s="1">
        <v>21</v>
      </c>
      <c r="O44" t="s" s="1">
        <v>21</v>
      </c>
      <c r="P44" t="n" s="6">
        <v>44209.0</v>
      </c>
      <c r="Q44" t="n" s="6">
        <v>44209.0</v>
      </c>
      <c r="R44" t="n" s="6">
        <v>44215.0</v>
      </c>
      <c r="S44" t="n" s="6">
        <v>44216.0</v>
      </c>
      <c r="T44" t="n" s="6">
        <v>44221.0</v>
      </c>
      <c r="U44" t="s" s="1">
        <v>336</v>
      </c>
      <c r="V44" t="n" s="4">
        <v>1</v>
      </c>
      <c r="W44" t="n" s="7">
        <v>68600.0</v>
      </c>
      <c r="X44" t="s" s="1">
        <v>236</v>
      </c>
      <c r="Y44" t="n" s="4">
        <v>700</v>
      </c>
      <c r="Z44" t="n" s="7">
        <v>98.0</v>
      </c>
      <c r="AA44" t="s" s="1">
        <v>346</v>
      </c>
      <c r="AB44" t="n" s="7">
        <v>343.0</v>
      </c>
      <c r="AC44" t="s" s="1">
        <v>161</v>
      </c>
      <c r="AD44" t="s" s="1">
        <v>311</v>
      </c>
      <c r="AE44" t="s" s="1">
        <v>188</v>
      </c>
      <c r="AF44" t="s" s="1">
        <v>239</v>
      </c>
      <c r="AG44" t="n" s="7">
        <v>66500.0</v>
      </c>
      <c r="AH44" t="n" s="7">
        <v>95.0</v>
      </c>
      <c r="AI44" t="s" s="1">
        <v>320</v>
      </c>
      <c r="AJ44" t="n" s="7">
        <v>2100.0</v>
      </c>
      <c r="AK44" t="n" s="7">
        <v>0.030612244897959183</v>
      </c>
      <c r="AL44" t="s" s="1">
        <v>320</v>
      </c>
      <c r="AM44" t="s" s="1">
        <v>89</v>
      </c>
      <c r="AN44" t="s" s="1">
        <v>162</v>
      </c>
      <c r="AO44" t="s" s="1">
        <v>11</v>
      </c>
      <c r="AP44" t="n" s="7">
        <v>2100.0</v>
      </c>
      <c r="AQ44" t="n" s="7">
        <v>0.030612244897959183</v>
      </c>
      <c r="AR44" t="s" s="2"/>
      <c r="AS44" t="n" s="8">
        <v>44224.40409578228</v>
      </c>
      <c r="AT44" t="n" s="6">
        <v>44229.0</v>
      </c>
      <c r="AU44" t="n" s="6">
        <v>44245.0</v>
      </c>
      <c r="AV44" t="s" s="1">
        <v>338</v>
      </c>
      <c r="AW44" t="n" s="8">
        <v>44235.78177150293</v>
      </c>
      <c r="AX44" t="s" s="1">
        <v>49</v>
      </c>
      <c r="AY44" t="n" s="7">
        <v>66500.0</v>
      </c>
      <c r="AZ44" t="s" s="1"/>
      <c r="BA44" t="n" s="6">
        <v>44561.0</v>
      </c>
      <c r="BB44" t="n" s="8">
        <v>44561.0</v>
      </c>
      <c r="BC44" t="s" s="1">
        <v>357</v>
      </c>
      <c r="BD44" t="s" s="1"/>
      <c r="BE44" t="s" s="1"/>
      <c r="BF44" t="s" s="1">
        <v>90</v>
      </c>
    </row>
    <row r="45" spans="1:58">
      <c r="A45" t="n" s="4">
        <v>40</v>
      </c>
      <c r="B45" s="2">
        <f>HYPERLINK("https://my.zakupki.prom.ua/remote/dispatcher/state_purchase_view/24062798", "UA-2021-02-16-009676-a")</f>
        <v/>
      </c>
      <c r="C45" t="s" s="2">
        <v>236</v>
      </c>
      <c r="D45" t="s" s="1">
        <v>172</v>
      </c>
      <c r="E45" t="s" s="1">
        <v>211</v>
      </c>
      <c r="F45" t="s" s="1">
        <v>26</v>
      </c>
      <c r="G45" t="s" s="1">
        <v>292</v>
      </c>
      <c r="H45" t="s" s="1">
        <v>311</v>
      </c>
      <c r="I45" t="s" s="1">
        <v>204</v>
      </c>
      <c r="J45" t="s" s="1">
        <v>87</v>
      </c>
      <c r="K45" t="s" s="1">
        <v>189</v>
      </c>
      <c r="L45" t="s" s="1">
        <v>189</v>
      </c>
      <c r="M45" t="s" s="1">
        <v>21</v>
      </c>
      <c r="N45" t="s" s="1">
        <v>21</v>
      </c>
      <c r="O45" t="s" s="1">
        <v>21</v>
      </c>
      <c r="P45" t="n" s="6">
        <v>44243.0</v>
      </c>
      <c r="Q45" t="n" s="6">
        <v>44243.0</v>
      </c>
      <c r="R45" t="n" s="6">
        <v>44249.0</v>
      </c>
      <c r="S45" t="n" s="6">
        <v>44249.0</v>
      </c>
      <c r="T45" t="n" s="6">
        <v>44252.0</v>
      </c>
      <c r="U45" t="s" s="1">
        <v>336</v>
      </c>
      <c r="V45" t="n" s="4">
        <v>0</v>
      </c>
      <c r="W45" t="n" s="7">
        <v>70000.0</v>
      </c>
      <c r="X45" t="s" s="1">
        <v>236</v>
      </c>
      <c r="Y45" t="n" s="4">
        <v>7000</v>
      </c>
      <c r="Z45" t="n" s="7">
        <v>10.0</v>
      </c>
      <c r="AA45" t="s" s="1">
        <v>346</v>
      </c>
      <c r="AB45" t="n" s="7">
        <v>350.0</v>
      </c>
      <c r="AC45" t="s" s="1">
        <v>161</v>
      </c>
      <c r="AD45" t="s" s="1">
        <v>311</v>
      </c>
      <c r="AE45" t="s" s="1">
        <v>188</v>
      </c>
      <c r="AF45" t="s" s="1">
        <v>239</v>
      </c>
      <c r="AG45" t="s" s="1"/>
      <c r="AH45" t="s" s="1"/>
      <c r="AI45" t="s" s="1"/>
      <c r="AJ45" t="s" s="1"/>
      <c r="AK45" t="s" s="1"/>
      <c r="AL45" t="s" s="1"/>
      <c r="AM45" t="s" s="1"/>
      <c r="AN45" t="s" s="1"/>
      <c r="AO45" t="s" s="1"/>
      <c r="AP45" t="s" s="1"/>
      <c r="AQ45" t="s" s="1"/>
      <c r="AR45" t="s" s="2"/>
      <c r="AS45" t="s" s="1"/>
      <c r="AT45" t="s" s="1"/>
      <c r="AU45" t="s" s="1"/>
      <c r="AV45" t="s" s="1">
        <v>339</v>
      </c>
      <c r="AW45" t="n" s="8">
        <v>44252.00268538868</v>
      </c>
      <c r="AX45" t="s" s="1"/>
      <c r="AY45" t="s" s="1"/>
      <c r="AZ45" t="s" s="1"/>
      <c r="BA45" t="n" s="6">
        <v>44561.0</v>
      </c>
      <c r="BB45" t="s" s="1"/>
      <c r="BC45" t="s" s="1"/>
      <c r="BD45" t="s" s="1"/>
      <c r="BE45" t="s" s="1"/>
      <c r="BF45" t="s" s="1"/>
    </row>
    <row r="46" spans="1:58">
      <c r="A46" t="n" s="4">
        <v>41</v>
      </c>
      <c r="B46" s="2">
        <f>HYPERLINK("https://my.zakupki.prom.ua/remote/dispatcher/state_purchase_view/21853533", "UA-2020-12-08-000497-c")</f>
        <v/>
      </c>
      <c r="C46" t="s" s="2">
        <v>236</v>
      </c>
      <c r="D46" t="s" s="1">
        <v>174</v>
      </c>
      <c r="E46" t="s" s="1">
        <v>174</v>
      </c>
      <c r="F46" t="s" s="1">
        <v>43</v>
      </c>
      <c r="G46" t="s" s="1">
        <v>292</v>
      </c>
      <c r="H46" t="s" s="1">
        <v>311</v>
      </c>
      <c r="I46" t="s" s="1">
        <v>204</v>
      </c>
      <c r="J46" t="s" s="1">
        <v>87</v>
      </c>
      <c r="K46" t="s" s="1">
        <v>189</v>
      </c>
      <c r="L46" t="s" s="1">
        <v>189</v>
      </c>
      <c r="M46" t="s" s="1">
        <v>21</v>
      </c>
      <c r="N46" t="s" s="1">
        <v>21</v>
      </c>
      <c r="O46" t="s" s="1">
        <v>21</v>
      </c>
      <c r="P46" t="n" s="6">
        <v>44173.0</v>
      </c>
      <c r="Q46" t="n" s="6">
        <v>44173.0</v>
      </c>
      <c r="R46" t="n" s="6">
        <v>44179.0</v>
      </c>
      <c r="S46" t="n" s="6">
        <v>44180.0</v>
      </c>
      <c r="T46" t="n" s="6">
        <v>44186.0</v>
      </c>
      <c r="U46" t="s" s="1">
        <v>336</v>
      </c>
      <c r="V46" t="n" s="4">
        <v>1</v>
      </c>
      <c r="W46" t="n" s="7">
        <v>105000.0</v>
      </c>
      <c r="X46" t="s" s="1">
        <v>236</v>
      </c>
      <c r="Y46" t="n" s="4">
        <v>35000</v>
      </c>
      <c r="Z46" t="n" s="7">
        <v>3.0</v>
      </c>
      <c r="AA46" t="s" s="1">
        <v>345</v>
      </c>
      <c r="AB46" t="n" s="7">
        <v>525.0</v>
      </c>
      <c r="AC46" t="s" s="1">
        <v>161</v>
      </c>
      <c r="AD46" t="s" s="1">
        <v>311</v>
      </c>
      <c r="AE46" t="s" s="1">
        <v>188</v>
      </c>
      <c r="AF46" t="s" s="1">
        <v>239</v>
      </c>
      <c r="AG46" t="n" s="7">
        <v>90300.0</v>
      </c>
      <c r="AH46" t="n" s="7">
        <v>2.58</v>
      </c>
      <c r="AI46" t="s" s="1">
        <v>315</v>
      </c>
      <c r="AJ46" t="n" s="7">
        <v>14700.0</v>
      </c>
      <c r="AK46" t="n" s="7">
        <v>0.14</v>
      </c>
      <c r="AL46" t="s" s="1">
        <v>315</v>
      </c>
      <c r="AM46" t="s" s="1">
        <v>137</v>
      </c>
      <c r="AN46" t="s" s="1">
        <v>165</v>
      </c>
      <c r="AO46" t="s" s="1">
        <v>121</v>
      </c>
      <c r="AP46" t="n" s="7">
        <v>14700.0</v>
      </c>
      <c r="AQ46" t="n" s="7">
        <v>0.14</v>
      </c>
      <c r="AR46" t="s" s="2"/>
      <c r="AS46" t="n" s="8">
        <v>44193.60247442634</v>
      </c>
      <c r="AT46" t="n" s="6">
        <v>44196.0</v>
      </c>
      <c r="AU46" t="n" s="6">
        <v>44209.0</v>
      </c>
      <c r="AV46" t="s" s="1">
        <v>338</v>
      </c>
      <c r="AW46" t="n" s="8">
        <v>44211.562201707246</v>
      </c>
      <c r="AX46" t="s" s="1">
        <v>148</v>
      </c>
      <c r="AY46" t="n" s="7">
        <v>90300.0</v>
      </c>
      <c r="AZ46" t="s" s="1"/>
      <c r="BA46" t="n" s="6">
        <v>44561.0</v>
      </c>
      <c r="BB46" t="n" s="8">
        <v>44561.0</v>
      </c>
      <c r="BC46" t="s" s="1">
        <v>357</v>
      </c>
      <c r="BD46" t="s" s="1"/>
      <c r="BE46" t="s" s="1"/>
      <c r="BF46" t="s" s="1">
        <v>138</v>
      </c>
    </row>
    <row r="47" spans="1:58">
      <c r="A47" t="n" s="4">
        <v>42</v>
      </c>
      <c r="B47" s="2">
        <f>HYPERLINK("https://my.zakupki.prom.ua/remote/dispatcher/state_purchase_view/21966225", "UA-2020-12-09-016347-c")</f>
        <v/>
      </c>
      <c r="C47" t="s" s="2">
        <v>236</v>
      </c>
      <c r="D47" t="s" s="1">
        <v>229</v>
      </c>
      <c r="E47" t="s" s="1">
        <v>229</v>
      </c>
      <c r="F47" t="s" s="1">
        <v>117</v>
      </c>
      <c r="G47" t="s" s="1">
        <v>206</v>
      </c>
      <c r="H47" t="s" s="1">
        <v>311</v>
      </c>
      <c r="I47" t="s" s="1">
        <v>204</v>
      </c>
      <c r="J47" t="s" s="1">
        <v>87</v>
      </c>
      <c r="K47" t="s" s="1">
        <v>189</v>
      </c>
      <c r="L47" t="s" s="1">
        <v>189</v>
      </c>
      <c r="M47" t="s" s="1">
        <v>21</v>
      </c>
      <c r="N47" t="s" s="1">
        <v>21</v>
      </c>
      <c r="O47" t="s" s="1">
        <v>21</v>
      </c>
      <c r="P47" t="n" s="6">
        <v>44174.0</v>
      </c>
      <c r="Q47" t="s" s="1"/>
      <c r="R47" t="s" s="1"/>
      <c r="S47" t="s" s="1"/>
      <c r="T47" t="s" s="1"/>
      <c r="U47" t="s" s="1">
        <v>335</v>
      </c>
      <c r="V47" t="n" s="4">
        <v>1</v>
      </c>
      <c r="W47" t="n" s="7">
        <v>1800.0</v>
      </c>
      <c r="X47" t="s" s="1">
        <v>236</v>
      </c>
      <c r="Y47" t="n" s="4">
        <v>1</v>
      </c>
      <c r="Z47" t="n" s="7">
        <v>1800.0</v>
      </c>
      <c r="AA47" t="s" s="1">
        <v>343</v>
      </c>
      <c r="AB47" t="s" s="1">
        <v>352</v>
      </c>
      <c r="AC47" t="s" s="1">
        <v>161</v>
      </c>
      <c r="AD47" t="s" s="1">
        <v>239</v>
      </c>
      <c r="AE47" t="s" s="1">
        <v>188</v>
      </c>
      <c r="AF47" t="s" s="1">
        <v>239</v>
      </c>
      <c r="AG47" t="n" s="7">
        <v>1800.0</v>
      </c>
      <c r="AH47" t="n" s="7">
        <v>1800.0</v>
      </c>
      <c r="AI47" t="s" s="1"/>
      <c r="AJ47" t="s" s="1"/>
      <c r="AK47" t="s" s="1"/>
      <c r="AL47" t="s" s="1">
        <v>5</v>
      </c>
      <c r="AM47" t="s" s="1">
        <v>92</v>
      </c>
      <c r="AN47" t="s" s="1"/>
      <c r="AO47" t="s" s="1">
        <v>2</v>
      </c>
      <c r="AP47" t="s" s="1"/>
      <c r="AQ47" t="s" s="1"/>
      <c r="AR47" t="s" s="2"/>
      <c r="AS47" t="s" s="1"/>
      <c r="AT47" t="s" s="1"/>
      <c r="AU47" t="s" s="1"/>
      <c r="AV47" t="s" s="1">
        <v>338</v>
      </c>
      <c r="AW47" t="n" s="8">
        <v>44174.849740455276</v>
      </c>
      <c r="AX47" t="s" s="1">
        <v>77</v>
      </c>
      <c r="AY47" t="n" s="7">
        <v>1800.0</v>
      </c>
      <c r="AZ47" t="n" s="6">
        <v>44173.0</v>
      </c>
      <c r="BA47" t="n" s="6">
        <v>44196.0</v>
      </c>
      <c r="BB47" t="n" s="8">
        <v>44196.0</v>
      </c>
      <c r="BC47" t="s" s="1">
        <v>357</v>
      </c>
      <c r="BD47" t="s" s="1"/>
      <c r="BE47" t="s" s="1"/>
      <c r="BF47" t="s" s="1">
        <v>20</v>
      </c>
    </row>
    <row r="48" spans="1:58">
      <c r="A48" t="n" s="4">
        <v>43</v>
      </c>
      <c r="B48" s="2">
        <f>HYPERLINK("https://my.zakupki.prom.ua/remote/dispatcher/state_purchase_view/21643759", "UA-2020-12-02-003170-b")</f>
        <v/>
      </c>
      <c r="C48" t="s" s="2">
        <v>236</v>
      </c>
      <c r="D48" t="s" s="1">
        <v>175</v>
      </c>
      <c r="E48" t="s" s="1">
        <v>268</v>
      </c>
      <c r="F48" t="s" s="1">
        <v>42</v>
      </c>
      <c r="G48" t="s" s="1">
        <v>187</v>
      </c>
      <c r="H48" t="s" s="1">
        <v>311</v>
      </c>
      <c r="I48" t="s" s="1">
        <v>204</v>
      </c>
      <c r="J48" t="s" s="1">
        <v>87</v>
      </c>
      <c r="K48" t="s" s="1">
        <v>189</v>
      </c>
      <c r="L48" t="s" s="1">
        <v>189</v>
      </c>
      <c r="M48" t="s" s="1">
        <v>21</v>
      </c>
      <c r="N48" t="s" s="1">
        <v>21</v>
      </c>
      <c r="O48" t="s" s="1">
        <v>21</v>
      </c>
      <c r="P48" t="n" s="6">
        <v>44167.0</v>
      </c>
      <c r="Q48" t="n" s="6">
        <v>44167.0</v>
      </c>
      <c r="R48" t="n" s="6">
        <v>44173.0</v>
      </c>
      <c r="S48" t="n" s="6">
        <v>44167.0</v>
      </c>
      <c r="T48" t="n" s="6">
        <v>44183.0</v>
      </c>
      <c r="U48" t="n" s="8">
        <v>44186.498032407406</v>
      </c>
      <c r="V48" t="n" s="4">
        <v>2</v>
      </c>
      <c r="W48" t="n" s="7">
        <v>296000.0</v>
      </c>
      <c r="X48" t="s" s="1">
        <v>236</v>
      </c>
      <c r="Y48" t="n" s="4">
        <v>37000</v>
      </c>
      <c r="Z48" t="n" s="7">
        <v>8.0</v>
      </c>
      <c r="AA48" t="s" s="1">
        <v>351</v>
      </c>
      <c r="AB48" t="n" s="7">
        <v>1480.0</v>
      </c>
      <c r="AC48" t="s" s="1">
        <v>161</v>
      </c>
      <c r="AD48" t="s" s="1">
        <v>311</v>
      </c>
      <c r="AE48" t="s" s="1">
        <v>188</v>
      </c>
      <c r="AF48" t="s" s="1">
        <v>239</v>
      </c>
      <c r="AG48" t="n" s="7">
        <v>294520.0</v>
      </c>
      <c r="AH48" t="n" s="7">
        <v>7.96</v>
      </c>
      <c r="AI48" t="s" s="1">
        <v>308</v>
      </c>
      <c r="AJ48" t="n" s="7">
        <v>1480.0</v>
      </c>
      <c r="AK48" t="n" s="7">
        <v>0.005</v>
      </c>
      <c r="AL48" t="s" s="1">
        <v>308</v>
      </c>
      <c r="AM48" t="s" s="1">
        <v>127</v>
      </c>
      <c r="AN48" t="s" s="1">
        <v>160</v>
      </c>
      <c r="AO48" t="s" s="1">
        <v>122</v>
      </c>
      <c r="AP48" t="n" s="7">
        <v>1480.0</v>
      </c>
      <c r="AQ48" t="n" s="7">
        <v>0.005</v>
      </c>
      <c r="AR48" s="2">
        <f>HYPERLINK("https://auction.openprocurement.org/tenders/9617838db27748b59bef5fefe0933da8")</f>
        <v/>
      </c>
      <c r="AS48" t="n" s="8">
        <v>44193.59959531574</v>
      </c>
      <c r="AT48" t="n" s="6">
        <v>44204.0</v>
      </c>
      <c r="AU48" t="n" s="6">
        <v>44214.0</v>
      </c>
      <c r="AV48" t="s" s="1">
        <v>338</v>
      </c>
      <c r="AW48" t="n" s="8">
        <v>44210.697316168684</v>
      </c>
      <c r="AX48" t="s" s="1">
        <v>136</v>
      </c>
      <c r="AY48" t="n" s="7">
        <v>294520.0</v>
      </c>
      <c r="AZ48" t="n" s="6">
        <v>44197.0</v>
      </c>
      <c r="BA48" t="n" s="6">
        <v>44561.0</v>
      </c>
      <c r="BB48" t="n" s="8">
        <v>44561.0</v>
      </c>
      <c r="BC48" t="s" s="1">
        <v>357</v>
      </c>
      <c r="BD48" t="s" s="1"/>
      <c r="BE48" t="s" s="1"/>
      <c r="BF48" t="s" s="1">
        <v>128</v>
      </c>
    </row>
    <row r="49" spans="1:58">
      <c r="A49" t="n" s="4">
        <v>44</v>
      </c>
      <c r="B49" s="2">
        <f>HYPERLINK("https://my.zakupki.prom.ua/remote/dispatcher/state_purchase_view/23893332", "UA-2021-02-11-000276-a")</f>
        <v/>
      </c>
      <c r="C49" t="s" s="2">
        <v>236</v>
      </c>
      <c r="D49" t="s" s="1">
        <v>210</v>
      </c>
      <c r="E49" t="s" s="1">
        <v>332</v>
      </c>
      <c r="F49" t="s" s="1">
        <v>72</v>
      </c>
      <c r="G49" t="s" s="1">
        <v>206</v>
      </c>
      <c r="H49" t="s" s="1">
        <v>311</v>
      </c>
      <c r="I49" t="s" s="1">
        <v>204</v>
      </c>
      <c r="J49" t="s" s="1">
        <v>87</v>
      </c>
      <c r="K49" t="s" s="1">
        <v>189</v>
      </c>
      <c r="L49" t="s" s="1">
        <v>189</v>
      </c>
      <c r="M49" t="s" s="1">
        <v>21</v>
      </c>
      <c r="N49" t="s" s="1">
        <v>21</v>
      </c>
      <c r="O49" t="s" s="1">
        <v>21</v>
      </c>
      <c r="P49" t="n" s="6">
        <v>44238.0</v>
      </c>
      <c r="Q49" t="s" s="1"/>
      <c r="R49" t="s" s="1"/>
      <c r="S49" t="s" s="1"/>
      <c r="T49" t="s" s="1"/>
      <c r="U49" t="s" s="1">
        <v>335</v>
      </c>
      <c r="V49" t="n" s="4">
        <v>1</v>
      </c>
      <c r="W49" t="n" s="7">
        <v>28000.0</v>
      </c>
      <c r="X49" t="s" s="1">
        <v>236</v>
      </c>
      <c r="Y49" t="s" s="1">
        <v>347</v>
      </c>
      <c r="Z49" t="s" s="1">
        <v>347</v>
      </c>
      <c r="AA49" t="s" s="1">
        <v>347</v>
      </c>
      <c r="AB49" t="s" s="1">
        <v>352</v>
      </c>
      <c r="AC49" t="s" s="1">
        <v>161</v>
      </c>
      <c r="AD49" t="s" s="1">
        <v>239</v>
      </c>
      <c r="AE49" t="s" s="1">
        <v>188</v>
      </c>
      <c r="AF49" t="s" s="1">
        <v>239</v>
      </c>
      <c r="AG49" t="n" s="7">
        <v>28000.0</v>
      </c>
      <c r="AH49" t="s" s="1">
        <v>347</v>
      </c>
      <c r="AI49" t="s" s="1"/>
      <c r="AJ49" t="s" s="1"/>
      <c r="AK49" t="s" s="1"/>
      <c r="AL49" t="s" s="1">
        <v>284</v>
      </c>
      <c r="AM49" t="s" s="1">
        <v>93</v>
      </c>
      <c r="AN49" t="s" s="1"/>
      <c r="AO49" t="s" s="1">
        <v>19</v>
      </c>
      <c r="AP49" t="s" s="1"/>
      <c r="AQ49" t="s" s="1"/>
      <c r="AR49" t="s" s="2"/>
      <c r="AS49" t="s" s="1"/>
      <c r="AT49" t="s" s="1"/>
      <c r="AU49" t="s" s="1"/>
      <c r="AV49" t="s" s="1">
        <v>338</v>
      </c>
      <c r="AW49" t="n" s="8">
        <v>44238.35888143816</v>
      </c>
      <c r="AX49" t="s" s="1">
        <v>75</v>
      </c>
      <c r="AY49" t="n" s="7">
        <v>28000.0</v>
      </c>
      <c r="AZ49" t="n" s="6">
        <v>44237.0</v>
      </c>
      <c r="BA49" t="n" s="6">
        <v>44561.0</v>
      </c>
      <c r="BB49" t="n" s="8">
        <v>44561.0</v>
      </c>
      <c r="BC49" t="s" s="1">
        <v>357</v>
      </c>
      <c r="BD49" t="s" s="1"/>
      <c r="BE49" t="s" s="1"/>
      <c r="BF49" t="s" s="1">
        <v>20</v>
      </c>
    </row>
    <row r="50" spans="1:58">
      <c r="A50" t="n" s="4">
        <v>45</v>
      </c>
      <c r="B50" s="2">
        <f>HYPERLINK("https://my.zakupki.prom.ua/remote/dispatcher/state_purchase_view/23243886", "UA-2021-01-25-010614-b")</f>
        <v/>
      </c>
      <c r="C50" t="s" s="2">
        <v>236</v>
      </c>
      <c r="D50" t="s" s="1">
        <v>261</v>
      </c>
      <c r="E50" t="s" s="1">
        <v>261</v>
      </c>
      <c r="F50" t="s" s="1">
        <v>145</v>
      </c>
      <c r="G50" t="s" s="1">
        <v>206</v>
      </c>
      <c r="H50" t="s" s="1">
        <v>311</v>
      </c>
      <c r="I50" t="s" s="1">
        <v>204</v>
      </c>
      <c r="J50" t="s" s="1">
        <v>87</v>
      </c>
      <c r="K50" t="s" s="1">
        <v>189</v>
      </c>
      <c r="L50" t="s" s="1">
        <v>189</v>
      </c>
      <c r="M50" t="s" s="1">
        <v>21</v>
      </c>
      <c r="N50" t="s" s="1">
        <v>21</v>
      </c>
      <c r="O50" t="s" s="1">
        <v>21</v>
      </c>
      <c r="P50" t="n" s="6">
        <v>44221.0</v>
      </c>
      <c r="Q50" t="s" s="1"/>
      <c r="R50" t="s" s="1"/>
      <c r="S50" t="s" s="1"/>
      <c r="T50" t="s" s="1"/>
      <c r="U50" t="s" s="1">
        <v>335</v>
      </c>
      <c r="V50" t="n" s="4">
        <v>1</v>
      </c>
      <c r="W50" t="n" s="7">
        <v>8417.1</v>
      </c>
      <c r="X50" t="s" s="1">
        <v>236</v>
      </c>
      <c r="Y50" t="n" s="4">
        <v>14</v>
      </c>
      <c r="Z50" t="n" s="7">
        <v>601.22</v>
      </c>
      <c r="AA50" t="s" s="1">
        <v>361</v>
      </c>
      <c r="AB50" t="s" s="1">
        <v>352</v>
      </c>
      <c r="AC50" t="s" s="1">
        <v>161</v>
      </c>
      <c r="AD50" t="s" s="1">
        <v>311</v>
      </c>
      <c r="AE50" t="s" s="1">
        <v>188</v>
      </c>
      <c r="AF50" t="s" s="1">
        <v>239</v>
      </c>
      <c r="AG50" t="n" s="7">
        <v>8417.1</v>
      </c>
      <c r="AH50" t="n" s="7">
        <v>601.2214285714286</v>
      </c>
      <c r="AI50" t="s" s="1"/>
      <c r="AJ50" t="s" s="1"/>
      <c r="AK50" t="s" s="1"/>
      <c r="AL50" t="s" s="1">
        <v>180</v>
      </c>
      <c r="AM50" t="s" s="1">
        <v>35</v>
      </c>
      <c r="AN50" t="s" s="1"/>
      <c r="AO50" t="s" s="1">
        <v>94</v>
      </c>
      <c r="AP50" t="s" s="1"/>
      <c r="AQ50" t="s" s="1"/>
      <c r="AR50" t="s" s="2"/>
      <c r="AS50" t="s" s="1"/>
      <c r="AT50" t="s" s="1"/>
      <c r="AU50" t="s" s="1"/>
      <c r="AV50" t="s" s="1">
        <v>338</v>
      </c>
      <c r="AW50" t="n" s="8">
        <v>44221.77619311918</v>
      </c>
      <c r="AX50" t="s" s="1">
        <v>114</v>
      </c>
      <c r="AY50" t="n" s="7">
        <v>8417.1</v>
      </c>
      <c r="AZ50" t="n" s="6">
        <v>44197.0</v>
      </c>
      <c r="BA50" t="n" s="6">
        <v>44561.0</v>
      </c>
      <c r="BB50" t="n" s="8">
        <v>44561.0</v>
      </c>
      <c r="BC50" t="s" s="1">
        <v>357</v>
      </c>
      <c r="BD50" t="s" s="1"/>
      <c r="BE50" t="s" s="1"/>
      <c r="BF50" t="s" s="1">
        <v>20</v>
      </c>
    </row>
    <row r="51" spans="1:58">
      <c r="A51" t="n" s="4">
        <v>46</v>
      </c>
      <c r="B51" s="2">
        <f>HYPERLINK("https://my.zakupki.prom.ua/remote/dispatcher/state_purchase_view/23164231", "UA-2021-01-22-004715-b")</f>
        <v/>
      </c>
      <c r="C51" t="s" s="2">
        <v>236</v>
      </c>
      <c r="D51" t="s" s="1">
        <v>171</v>
      </c>
      <c r="E51" t="s" s="1">
        <v>329</v>
      </c>
      <c r="F51" t="s" s="1">
        <v>65</v>
      </c>
      <c r="G51" t="s" s="1">
        <v>292</v>
      </c>
      <c r="H51" t="s" s="1">
        <v>311</v>
      </c>
      <c r="I51" t="s" s="1">
        <v>204</v>
      </c>
      <c r="J51" t="s" s="1">
        <v>87</v>
      </c>
      <c r="K51" t="s" s="1">
        <v>189</v>
      </c>
      <c r="L51" t="s" s="1">
        <v>189</v>
      </c>
      <c r="M51" t="s" s="1">
        <v>21</v>
      </c>
      <c r="N51" t="s" s="1">
        <v>21</v>
      </c>
      <c r="O51" t="s" s="1">
        <v>21</v>
      </c>
      <c r="P51" t="n" s="6">
        <v>44218.0</v>
      </c>
      <c r="Q51" t="n" s="6">
        <v>44218.0</v>
      </c>
      <c r="R51" t="n" s="6">
        <v>44224.0</v>
      </c>
      <c r="S51" t="n" s="6">
        <v>44225.0</v>
      </c>
      <c r="T51" t="n" s="6">
        <v>44230.0</v>
      </c>
      <c r="U51" t="s" s="1">
        <v>336</v>
      </c>
      <c r="V51" t="n" s="4">
        <v>1</v>
      </c>
      <c r="W51" t="n" s="7">
        <v>56500.0</v>
      </c>
      <c r="X51" t="s" s="1">
        <v>236</v>
      </c>
      <c r="Y51" t="s" s="1">
        <v>347</v>
      </c>
      <c r="Z51" t="s" s="1">
        <v>347</v>
      </c>
      <c r="AA51" t="s" s="1">
        <v>347</v>
      </c>
      <c r="AB51" t="n" s="7">
        <v>282.5</v>
      </c>
      <c r="AC51" t="s" s="1">
        <v>161</v>
      </c>
      <c r="AD51" t="s" s="1">
        <v>311</v>
      </c>
      <c r="AE51" t="s" s="1">
        <v>188</v>
      </c>
      <c r="AF51" t="s" s="1">
        <v>239</v>
      </c>
      <c r="AG51" t="n" s="7">
        <v>56349.0</v>
      </c>
      <c r="AH51" t="s" s="1">
        <v>347</v>
      </c>
      <c r="AI51" t="s" s="1">
        <v>304</v>
      </c>
      <c r="AJ51" t="n" s="7">
        <v>151.0</v>
      </c>
      <c r="AK51" t="n" s="7">
        <v>0.002672566371681416</v>
      </c>
      <c r="AL51" t="s" s="1">
        <v>304</v>
      </c>
      <c r="AM51" t="s" s="1">
        <v>109</v>
      </c>
      <c r="AN51" t="s" s="1">
        <v>164</v>
      </c>
      <c r="AO51" t="s" s="1">
        <v>12</v>
      </c>
      <c r="AP51" t="n" s="7">
        <v>151.0</v>
      </c>
      <c r="AQ51" t="n" s="7">
        <v>0.002672566371681416</v>
      </c>
      <c r="AR51" t="s" s="2"/>
      <c r="AS51" t="n" s="8">
        <v>44231.44952139445</v>
      </c>
      <c r="AT51" t="n" s="6">
        <v>44236.0</v>
      </c>
      <c r="AU51" t="n" s="6">
        <v>44254.0</v>
      </c>
      <c r="AV51" t="s" s="1">
        <v>338</v>
      </c>
      <c r="AW51" t="n" s="8">
        <v>44237.720904293725</v>
      </c>
      <c r="AX51" t="s" s="1">
        <v>50</v>
      </c>
      <c r="AY51" t="n" s="7">
        <v>56349.0</v>
      </c>
      <c r="AZ51" t="s" s="1"/>
      <c r="BA51" t="n" s="6">
        <v>44561.0</v>
      </c>
      <c r="BB51" t="n" s="8">
        <v>44561.0</v>
      </c>
      <c r="BC51" t="s" s="1">
        <v>357</v>
      </c>
      <c r="BD51" t="s" s="1"/>
      <c r="BE51" t="s" s="1"/>
      <c r="BF51" t="s" s="1">
        <v>110</v>
      </c>
    </row>
    <row r="52" spans="1:58">
      <c r="A52" t="n" s="4">
        <v>47</v>
      </c>
      <c r="B52" s="2">
        <f>HYPERLINK("https://my.zakupki.prom.ua/remote/dispatcher/state_purchase_view/22781606", "UA-2020-12-29-009701-a")</f>
        <v/>
      </c>
      <c r="C52" t="s" s="2">
        <v>236</v>
      </c>
      <c r="D52" t="s" s="1">
        <v>225</v>
      </c>
      <c r="E52" t="s" s="1">
        <v>233</v>
      </c>
      <c r="F52" t="s" s="1">
        <v>53</v>
      </c>
      <c r="G52" t="s" s="1">
        <v>187</v>
      </c>
      <c r="H52" t="s" s="1">
        <v>311</v>
      </c>
      <c r="I52" t="s" s="1">
        <v>204</v>
      </c>
      <c r="J52" t="s" s="1">
        <v>87</v>
      </c>
      <c r="K52" t="s" s="1">
        <v>189</v>
      </c>
      <c r="L52" t="s" s="1">
        <v>189</v>
      </c>
      <c r="M52" t="s" s="1">
        <v>21</v>
      </c>
      <c r="N52" t="s" s="1">
        <v>21</v>
      </c>
      <c r="O52" t="s" s="1">
        <v>21</v>
      </c>
      <c r="P52" t="n" s="6">
        <v>44194.0</v>
      </c>
      <c r="Q52" t="n" s="6">
        <v>44194.0</v>
      </c>
      <c r="R52" t="n" s="6">
        <v>44200.0</v>
      </c>
      <c r="S52" t="n" s="6">
        <v>44194.0</v>
      </c>
      <c r="T52" t="n" s="6">
        <v>44210.0</v>
      </c>
      <c r="U52" t="n" s="8">
        <v>44211.63998842592</v>
      </c>
      <c r="V52" t="n" s="4">
        <v>2</v>
      </c>
      <c r="W52" t="n" s="7">
        <v>323800.0</v>
      </c>
      <c r="X52" t="s" s="1">
        <v>236</v>
      </c>
      <c r="Y52" t="s" s="1">
        <v>347</v>
      </c>
      <c r="Z52" t="s" s="1">
        <v>347</v>
      </c>
      <c r="AA52" t="s" s="1">
        <v>347</v>
      </c>
      <c r="AB52" t="n" s="7">
        <v>1619.0</v>
      </c>
      <c r="AC52" t="s" s="1">
        <v>161</v>
      </c>
      <c r="AD52" t="s" s="1">
        <v>311</v>
      </c>
      <c r="AE52" t="s" s="1">
        <v>188</v>
      </c>
      <c r="AF52" t="s" s="1">
        <v>239</v>
      </c>
      <c r="AG52" t="n" s="7">
        <v>306600.0</v>
      </c>
      <c r="AH52" t="s" s="1">
        <v>347</v>
      </c>
      <c r="AI52" t="s" s="1">
        <v>322</v>
      </c>
      <c r="AJ52" t="n" s="7">
        <v>17200.0</v>
      </c>
      <c r="AK52" t="n" s="7">
        <v>0.053119209388511425</v>
      </c>
      <c r="AL52" t="s" s="1">
        <v>320</v>
      </c>
      <c r="AM52" t="s" s="1">
        <v>89</v>
      </c>
      <c r="AN52" t="s" s="1">
        <v>162</v>
      </c>
      <c r="AO52" t="s" s="1">
        <v>11</v>
      </c>
      <c r="AP52" t="n" s="7">
        <v>16200.0</v>
      </c>
      <c r="AQ52" t="n" s="7">
        <v>0.05003088326127239</v>
      </c>
      <c r="AR52" s="2">
        <f>HYPERLINK("https://auction.openprocurement.org/tenders/9585c2ae3bb642b2aead298347e1363a")</f>
        <v/>
      </c>
      <c r="AS52" t="n" s="8">
        <v>44217.717940973496</v>
      </c>
      <c r="AT52" t="n" s="6">
        <v>44228.0</v>
      </c>
      <c r="AU52" t="n" s="6">
        <v>44238.0</v>
      </c>
      <c r="AV52" t="s" s="1">
        <v>338</v>
      </c>
      <c r="AW52" t="n" s="8">
        <v>44231.42674072241</v>
      </c>
      <c r="AX52" t="s" s="1">
        <v>44</v>
      </c>
      <c r="AY52" t="n" s="7">
        <v>307600.0</v>
      </c>
      <c r="AZ52" t="s" s="1"/>
      <c r="BA52" t="n" s="6">
        <v>44561.0</v>
      </c>
      <c r="BB52" t="n" s="8">
        <v>44561.0</v>
      </c>
      <c r="BC52" t="s" s="1">
        <v>357</v>
      </c>
      <c r="BD52" t="s" s="1"/>
      <c r="BE52" t="s" s="1"/>
      <c r="BF52" t="s" s="1">
        <v>99</v>
      </c>
    </row>
    <row r="53" spans="1:58">
      <c r="A53" t="n" s="4">
        <v>48</v>
      </c>
      <c r="B53" s="2">
        <f>HYPERLINK("https://my.zakupki.prom.ua/remote/dispatcher/state_purchase_view/22945839", "UA-2021-01-13-006017-a")</f>
        <v/>
      </c>
      <c r="C53" t="s" s="2">
        <v>236</v>
      </c>
      <c r="D53" t="s" s="1">
        <v>170</v>
      </c>
      <c r="E53" t="s" s="1">
        <v>358</v>
      </c>
      <c r="F53" t="s" s="1">
        <v>60</v>
      </c>
      <c r="G53" t="s" s="1">
        <v>292</v>
      </c>
      <c r="H53" t="s" s="1">
        <v>311</v>
      </c>
      <c r="I53" t="s" s="1">
        <v>204</v>
      </c>
      <c r="J53" t="s" s="1">
        <v>87</v>
      </c>
      <c r="K53" t="s" s="1">
        <v>189</v>
      </c>
      <c r="L53" t="s" s="1">
        <v>189</v>
      </c>
      <c r="M53" t="s" s="1">
        <v>21</v>
      </c>
      <c r="N53" t="s" s="1">
        <v>21</v>
      </c>
      <c r="O53" t="s" s="1">
        <v>21</v>
      </c>
      <c r="P53" t="n" s="6">
        <v>44209.0</v>
      </c>
      <c r="Q53" t="n" s="6">
        <v>44209.0</v>
      </c>
      <c r="R53" t="n" s="6">
        <v>44215.0</v>
      </c>
      <c r="S53" t="n" s="6">
        <v>44216.0</v>
      </c>
      <c r="T53" t="n" s="6">
        <v>44221.0</v>
      </c>
      <c r="U53" t="n" s="8">
        <v>44221.50555555556</v>
      </c>
      <c r="V53" t="n" s="4">
        <v>2</v>
      </c>
      <c r="W53" t="n" s="7">
        <v>75500.0</v>
      </c>
      <c r="X53" t="s" s="1">
        <v>236</v>
      </c>
      <c r="Y53" t="s" s="1">
        <v>347</v>
      </c>
      <c r="Z53" t="s" s="1">
        <v>347</v>
      </c>
      <c r="AA53" t="s" s="1">
        <v>347</v>
      </c>
      <c r="AB53" t="n" s="7">
        <v>377.5</v>
      </c>
      <c r="AC53" t="s" s="1">
        <v>161</v>
      </c>
      <c r="AD53" t="s" s="1">
        <v>311</v>
      </c>
      <c r="AE53" t="s" s="1">
        <v>188</v>
      </c>
      <c r="AF53" t="s" s="1">
        <v>239</v>
      </c>
      <c r="AG53" t="n" s="7">
        <v>71200.0</v>
      </c>
      <c r="AH53" t="s" s="1">
        <v>347</v>
      </c>
      <c r="AI53" t="s" s="1">
        <v>313</v>
      </c>
      <c r="AJ53" t="n" s="7">
        <v>4300.0</v>
      </c>
      <c r="AK53" t="n" s="7">
        <v>0.05695364238410596</v>
      </c>
      <c r="AL53" t="s" s="1">
        <v>320</v>
      </c>
      <c r="AM53" t="s" s="1">
        <v>89</v>
      </c>
      <c r="AN53" t="s" s="1">
        <v>162</v>
      </c>
      <c r="AO53" t="s" s="1">
        <v>11</v>
      </c>
      <c r="AP53" t="n" s="7">
        <v>1800.0</v>
      </c>
      <c r="AQ53" t="n" s="7">
        <v>0.02384105960264901</v>
      </c>
      <c r="AR53" s="2">
        <f>HYPERLINK("https://auction.openprocurement.org/tenders/8e2a75c6f45d43328b636e58022003c3")</f>
        <v/>
      </c>
      <c r="AS53" t="n" s="8">
        <v>44228.75001130879</v>
      </c>
      <c r="AT53" t="n" s="6">
        <v>44231.0</v>
      </c>
      <c r="AU53" t="n" s="6">
        <v>44245.0</v>
      </c>
      <c r="AV53" t="s" s="1">
        <v>338</v>
      </c>
      <c r="AW53" t="n" s="8">
        <v>44235.78763680568</v>
      </c>
      <c r="AX53" t="s" s="1">
        <v>48</v>
      </c>
      <c r="AY53" t="n" s="7">
        <v>73700.0</v>
      </c>
      <c r="AZ53" t="s" s="1"/>
      <c r="BA53" t="n" s="6">
        <v>44561.0</v>
      </c>
      <c r="BB53" t="n" s="8">
        <v>44561.0</v>
      </c>
      <c r="BC53" t="s" s="1">
        <v>357</v>
      </c>
      <c r="BD53" t="s" s="1"/>
      <c r="BE53" t="s" s="1"/>
      <c r="BF53" t="s" s="1">
        <v>105</v>
      </c>
    </row>
    <row r="54" spans="1:58">
      <c r="A54" t="n" s="4">
        <v>49</v>
      </c>
      <c r="B54" s="2">
        <f>HYPERLINK("https://my.zakupki.prom.ua/remote/dispatcher/state_purchase_view/21831573", "UA-2020-12-07-002742-c")</f>
        <v/>
      </c>
      <c r="C54" t="s" s="2">
        <v>236</v>
      </c>
      <c r="D54" t="s" s="1">
        <v>254</v>
      </c>
      <c r="E54" t="s" s="1">
        <v>255</v>
      </c>
      <c r="F54" t="s" s="1">
        <v>104</v>
      </c>
      <c r="G54" t="s" s="1">
        <v>206</v>
      </c>
      <c r="H54" t="s" s="1">
        <v>311</v>
      </c>
      <c r="I54" t="s" s="1">
        <v>204</v>
      </c>
      <c r="J54" t="s" s="1">
        <v>87</v>
      </c>
      <c r="K54" t="s" s="1">
        <v>189</v>
      </c>
      <c r="L54" t="s" s="1">
        <v>189</v>
      </c>
      <c r="M54" t="s" s="1">
        <v>21</v>
      </c>
      <c r="N54" t="s" s="1">
        <v>21</v>
      </c>
      <c r="O54" t="s" s="1">
        <v>21</v>
      </c>
      <c r="P54" t="n" s="6">
        <v>44172.0</v>
      </c>
      <c r="Q54" t="s" s="1"/>
      <c r="R54" t="s" s="1"/>
      <c r="S54" t="s" s="1"/>
      <c r="T54" t="s" s="1"/>
      <c r="U54" t="s" s="1">
        <v>335</v>
      </c>
      <c r="V54" t="n" s="4">
        <v>1</v>
      </c>
      <c r="W54" t="n" s="7">
        <v>4841.94</v>
      </c>
      <c r="X54" t="s" s="1">
        <v>236</v>
      </c>
      <c r="Y54" t="n" s="4">
        <v>47</v>
      </c>
      <c r="Z54" t="n" s="7">
        <v>103.02</v>
      </c>
      <c r="AA54" t="s" s="1">
        <v>361</v>
      </c>
      <c r="AB54" t="s" s="1">
        <v>352</v>
      </c>
      <c r="AC54" t="s" s="1">
        <v>161</v>
      </c>
      <c r="AD54" t="s" s="1">
        <v>311</v>
      </c>
      <c r="AE54" t="s" s="1">
        <v>188</v>
      </c>
      <c r="AF54" t="s" s="1">
        <v>239</v>
      </c>
      <c r="AG54" t="n" s="7">
        <v>4841.94</v>
      </c>
      <c r="AH54" t="n" s="7">
        <v>103.02</v>
      </c>
      <c r="AI54" t="s" s="1"/>
      <c r="AJ54" t="s" s="1"/>
      <c r="AK54" t="s" s="1"/>
      <c r="AL54" t="s" s="1">
        <v>305</v>
      </c>
      <c r="AM54" t="s" s="1">
        <v>113</v>
      </c>
      <c r="AN54" t="s" s="1"/>
      <c r="AO54" t="s" s="1">
        <v>102</v>
      </c>
      <c r="AP54" t="s" s="1"/>
      <c r="AQ54" t="s" s="1"/>
      <c r="AR54" t="s" s="2"/>
      <c r="AS54" t="s" s="1"/>
      <c r="AT54" t="s" s="1"/>
      <c r="AU54" t="s" s="1"/>
      <c r="AV54" t="s" s="1">
        <v>338</v>
      </c>
      <c r="AW54" t="n" s="8">
        <v>44172.6362172435</v>
      </c>
      <c r="AX54" t="s" s="1">
        <v>143</v>
      </c>
      <c r="AY54" t="n" s="7">
        <v>4841.94</v>
      </c>
      <c r="AZ54" t="n" s="6">
        <v>44172.0</v>
      </c>
      <c r="BA54" t="n" s="6">
        <v>44196.0</v>
      </c>
      <c r="BB54" t="n" s="8">
        <v>44196.0</v>
      </c>
      <c r="BC54" t="s" s="1">
        <v>357</v>
      </c>
      <c r="BD54" t="s" s="1"/>
      <c r="BE54" t="s" s="1"/>
      <c r="BF54" t="s" s="1">
        <v>20</v>
      </c>
    </row>
    <row r="55" spans="1:58">
      <c r="A55" t="n" s="4">
        <v>50</v>
      </c>
      <c r="B55" s="2">
        <f>HYPERLINK("https://my.zakupki.prom.ua/remote/dispatcher/state_purchase_view/25068837", "UA-2021-03-19-002819-b")</f>
        <v/>
      </c>
      <c r="C55" t="s" s="2">
        <v>236</v>
      </c>
      <c r="D55" t="s" s="1">
        <v>312</v>
      </c>
      <c r="E55" t="s" s="1">
        <v>354</v>
      </c>
      <c r="F55" t="s" s="1">
        <v>144</v>
      </c>
      <c r="G55" t="s" s="1">
        <v>206</v>
      </c>
      <c r="H55" t="s" s="1">
        <v>311</v>
      </c>
      <c r="I55" t="s" s="1">
        <v>204</v>
      </c>
      <c r="J55" t="s" s="1">
        <v>87</v>
      </c>
      <c r="K55" t="s" s="1">
        <v>189</v>
      </c>
      <c r="L55" t="s" s="1">
        <v>189</v>
      </c>
      <c r="M55" t="s" s="1">
        <v>21</v>
      </c>
      <c r="N55" t="s" s="1">
        <v>21</v>
      </c>
      <c r="O55" t="s" s="1">
        <v>21</v>
      </c>
      <c r="P55" t="n" s="6">
        <v>44274.0</v>
      </c>
      <c r="Q55" t="s" s="1"/>
      <c r="R55" t="s" s="1"/>
      <c r="S55" t="s" s="1"/>
      <c r="T55" t="s" s="1"/>
      <c r="U55" t="s" s="1">
        <v>335</v>
      </c>
      <c r="V55" t="n" s="4">
        <v>1</v>
      </c>
      <c r="W55" t="n" s="7">
        <v>2196.0</v>
      </c>
      <c r="X55" t="s" s="1">
        <v>236</v>
      </c>
      <c r="Y55" t="s" s="1">
        <v>347</v>
      </c>
      <c r="Z55" t="s" s="1">
        <v>347</v>
      </c>
      <c r="AA55" t="s" s="1">
        <v>347</v>
      </c>
      <c r="AB55" t="s" s="1">
        <v>352</v>
      </c>
      <c r="AC55" t="s" s="1">
        <v>161</v>
      </c>
      <c r="AD55" t="s" s="1">
        <v>311</v>
      </c>
      <c r="AE55" t="s" s="1">
        <v>188</v>
      </c>
      <c r="AF55" t="s" s="1">
        <v>239</v>
      </c>
      <c r="AG55" t="n" s="7">
        <v>2196.0</v>
      </c>
      <c r="AH55" t="s" s="1">
        <v>347</v>
      </c>
      <c r="AI55" t="s" s="1"/>
      <c r="AJ55" t="s" s="1"/>
      <c r="AK55" t="s" s="1"/>
      <c r="AL55" t="s" s="1">
        <v>223</v>
      </c>
      <c r="AM55" t="s" s="1">
        <v>23</v>
      </c>
      <c r="AN55" t="s" s="1"/>
      <c r="AO55" t="s" s="1">
        <v>13</v>
      </c>
      <c r="AP55" t="s" s="1"/>
      <c r="AQ55" t="s" s="1"/>
      <c r="AR55" t="s" s="2"/>
      <c r="AS55" t="s" s="1"/>
      <c r="AT55" t="s" s="1"/>
      <c r="AU55" t="s" s="1"/>
      <c r="AV55" t="s" s="1">
        <v>338</v>
      </c>
      <c r="AW55" t="n" s="8">
        <v>44274.485969924644</v>
      </c>
      <c r="AX55" t="s" s="1">
        <v>76</v>
      </c>
      <c r="AY55" t="n" s="7">
        <v>2196.0</v>
      </c>
      <c r="AZ55" t="n" s="6">
        <v>44272.0</v>
      </c>
      <c r="BA55" t="n" s="6">
        <v>44561.0</v>
      </c>
      <c r="BB55" t="n" s="8">
        <v>44561.0</v>
      </c>
      <c r="BC55" t="s" s="1">
        <v>357</v>
      </c>
      <c r="BD55" t="s" s="1"/>
      <c r="BE55" t="s" s="1"/>
      <c r="BF55" t="s" s="1">
        <v>20</v>
      </c>
    </row>
    <row r="56" spans="1:58">
      <c r="A56" t="n" s="4">
        <v>51</v>
      </c>
      <c r="B56" s="2">
        <f>HYPERLINK("https://my.zakupki.prom.ua/remote/dispatcher/state_purchase_view/24953944", "UA-2021-03-16-012589-c")</f>
        <v/>
      </c>
      <c r="C56" t="s" s="2">
        <v>236</v>
      </c>
      <c r="D56" t="s" s="1">
        <v>214</v>
      </c>
      <c r="E56" t="s" s="1">
        <v>3</v>
      </c>
      <c r="F56" t="s" s="1">
        <v>118</v>
      </c>
      <c r="G56" t="s" s="1">
        <v>206</v>
      </c>
      <c r="H56" t="s" s="1">
        <v>311</v>
      </c>
      <c r="I56" t="s" s="1">
        <v>204</v>
      </c>
      <c r="J56" t="s" s="1">
        <v>87</v>
      </c>
      <c r="K56" t="s" s="1">
        <v>189</v>
      </c>
      <c r="L56" t="s" s="1">
        <v>189</v>
      </c>
      <c r="M56" t="s" s="1">
        <v>21</v>
      </c>
      <c r="N56" t="s" s="1">
        <v>21</v>
      </c>
      <c r="O56" t="s" s="1">
        <v>21</v>
      </c>
      <c r="P56" t="n" s="6">
        <v>44271.0</v>
      </c>
      <c r="Q56" t="s" s="1"/>
      <c r="R56" t="s" s="1"/>
      <c r="S56" t="s" s="1"/>
      <c r="T56" t="s" s="1"/>
      <c r="U56" t="s" s="1">
        <v>335</v>
      </c>
      <c r="V56" t="n" s="4">
        <v>1</v>
      </c>
      <c r="W56" t="n" s="7">
        <v>166.5</v>
      </c>
      <c r="X56" t="s" s="1">
        <v>236</v>
      </c>
      <c r="Y56" t="n" s="4">
        <v>5</v>
      </c>
      <c r="Z56" t="n" s="7">
        <v>33.3</v>
      </c>
      <c r="AA56" t="s" s="1">
        <v>360</v>
      </c>
      <c r="AB56" t="s" s="1">
        <v>352</v>
      </c>
      <c r="AC56" t="s" s="1">
        <v>161</v>
      </c>
      <c r="AD56" t="s" s="1">
        <v>311</v>
      </c>
      <c r="AE56" t="s" s="1">
        <v>188</v>
      </c>
      <c r="AF56" t="s" s="1">
        <v>239</v>
      </c>
      <c r="AG56" t="n" s="7">
        <v>166.5</v>
      </c>
      <c r="AH56" t="n" s="7">
        <v>33.3</v>
      </c>
      <c r="AI56" t="s" s="1"/>
      <c r="AJ56" t="s" s="1"/>
      <c r="AK56" t="s" s="1"/>
      <c r="AL56" t="s" s="1">
        <v>307</v>
      </c>
      <c r="AM56" t="s" s="1">
        <v>111</v>
      </c>
      <c r="AN56" t="s" s="1"/>
      <c r="AO56" t="s" s="1">
        <v>100</v>
      </c>
      <c r="AP56" t="s" s="1"/>
      <c r="AQ56" t="s" s="1"/>
      <c r="AR56" t="s" s="2"/>
      <c r="AS56" t="s" s="1"/>
      <c r="AT56" t="s" s="1"/>
      <c r="AU56" t="s" s="1"/>
      <c r="AV56" t="s" s="1">
        <v>338</v>
      </c>
      <c r="AW56" t="n" s="8">
        <v>44271.72885045993</v>
      </c>
      <c r="AX56" t="s" s="1">
        <v>133</v>
      </c>
      <c r="AY56" t="n" s="7">
        <v>166.5</v>
      </c>
      <c r="AZ56" t="n" s="6">
        <v>44270.0</v>
      </c>
      <c r="BA56" t="n" s="6">
        <v>44561.0</v>
      </c>
      <c r="BB56" t="n" s="8">
        <v>44561.0</v>
      </c>
      <c r="BC56" t="s" s="1">
        <v>357</v>
      </c>
      <c r="BD56" t="s" s="1"/>
      <c r="BE56" t="s" s="1"/>
      <c r="BF56" t="s" s="1">
        <v>20</v>
      </c>
    </row>
    <row r="57" spans="1:58">
      <c r="A57" t="n" s="4">
        <v>52</v>
      </c>
      <c r="B57" s="2">
        <f>HYPERLINK("https://my.zakupki.prom.ua/remote/dispatcher/state_purchase_view/21967742", "UA-2020-12-09-016767-c")</f>
        <v/>
      </c>
      <c r="C57" t="s" s="2">
        <v>236</v>
      </c>
      <c r="D57" t="s" s="1">
        <v>316</v>
      </c>
      <c r="E57" t="s" s="1">
        <v>224</v>
      </c>
      <c r="F57" t="s" s="1">
        <v>126</v>
      </c>
      <c r="G57" t="s" s="1">
        <v>206</v>
      </c>
      <c r="H57" t="s" s="1">
        <v>311</v>
      </c>
      <c r="I57" t="s" s="1">
        <v>204</v>
      </c>
      <c r="J57" t="s" s="1">
        <v>87</v>
      </c>
      <c r="K57" t="s" s="1">
        <v>189</v>
      </c>
      <c r="L57" t="s" s="1">
        <v>189</v>
      </c>
      <c r="M57" t="s" s="1">
        <v>21</v>
      </c>
      <c r="N57" t="s" s="1">
        <v>21</v>
      </c>
      <c r="O57" t="s" s="1">
        <v>21</v>
      </c>
      <c r="P57" t="n" s="6">
        <v>44174.0</v>
      </c>
      <c r="Q57" t="s" s="1"/>
      <c r="R57" t="s" s="1"/>
      <c r="S57" t="s" s="1"/>
      <c r="T57" t="s" s="1"/>
      <c r="U57" t="s" s="1">
        <v>335</v>
      </c>
      <c r="V57" t="n" s="4">
        <v>1</v>
      </c>
      <c r="W57" t="n" s="7">
        <v>19440.0</v>
      </c>
      <c r="X57" t="s" s="1">
        <v>236</v>
      </c>
      <c r="Y57" t="s" s="1">
        <v>347</v>
      </c>
      <c r="Z57" t="s" s="1">
        <v>347</v>
      </c>
      <c r="AA57" t="s" s="1">
        <v>347</v>
      </c>
      <c r="AB57" t="s" s="1">
        <v>352</v>
      </c>
      <c r="AC57" t="s" s="1">
        <v>161</v>
      </c>
      <c r="AD57" t="s" s="1">
        <v>239</v>
      </c>
      <c r="AE57" t="s" s="1">
        <v>188</v>
      </c>
      <c r="AF57" t="s" s="1">
        <v>239</v>
      </c>
      <c r="AG57" t="n" s="7">
        <v>19440.0</v>
      </c>
      <c r="AH57" t="s" s="1">
        <v>347</v>
      </c>
      <c r="AI57" t="s" s="1"/>
      <c r="AJ57" t="s" s="1"/>
      <c r="AK57" t="s" s="1"/>
      <c r="AL57" t="s" s="1">
        <v>7</v>
      </c>
      <c r="AM57" t="s" s="1">
        <v>83</v>
      </c>
      <c r="AN57" t="s" s="1"/>
      <c r="AO57" t="s" s="1">
        <v>16</v>
      </c>
      <c r="AP57" t="s" s="1"/>
      <c r="AQ57" t="s" s="1"/>
      <c r="AR57" t="s" s="2"/>
      <c r="AS57" t="s" s="1"/>
      <c r="AT57" t="s" s="1"/>
      <c r="AU57" t="s" s="1"/>
      <c r="AV57" t="s" s="1">
        <v>338</v>
      </c>
      <c r="AW57" t="n" s="8">
        <v>44174.88313437846</v>
      </c>
      <c r="AX57" t="s" s="1">
        <v>40</v>
      </c>
      <c r="AY57" t="n" s="7">
        <v>19440.0</v>
      </c>
      <c r="AZ57" t="n" s="6">
        <v>44174.0</v>
      </c>
      <c r="BA57" t="n" s="6">
        <v>44196.0</v>
      </c>
      <c r="BB57" t="n" s="8">
        <v>44196.0</v>
      </c>
      <c r="BC57" t="s" s="1">
        <v>357</v>
      </c>
      <c r="BD57" t="s" s="1"/>
      <c r="BE57" t="s" s="1"/>
      <c r="BF57" t="s" s="1">
        <v>20</v>
      </c>
    </row>
    <row r="58" spans="1:58">
      <c r="A58" t="n" s="4">
        <v>53</v>
      </c>
      <c r="B58" s="2">
        <f>HYPERLINK("https://my.zakupki.prom.ua/remote/dispatcher/state_purchase_view/21967569", "UA-2020-12-09-016716-c")</f>
        <v/>
      </c>
      <c r="C58" t="s" s="2">
        <v>236</v>
      </c>
      <c r="D58" t="s" s="1">
        <v>326</v>
      </c>
      <c r="E58" t="s" s="1">
        <v>325</v>
      </c>
      <c r="F58" t="s" s="1">
        <v>78</v>
      </c>
      <c r="G58" t="s" s="1">
        <v>206</v>
      </c>
      <c r="H58" t="s" s="1">
        <v>311</v>
      </c>
      <c r="I58" t="s" s="1">
        <v>204</v>
      </c>
      <c r="J58" t="s" s="1">
        <v>87</v>
      </c>
      <c r="K58" t="s" s="1">
        <v>189</v>
      </c>
      <c r="L58" t="s" s="1">
        <v>189</v>
      </c>
      <c r="M58" t="s" s="1">
        <v>21</v>
      </c>
      <c r="N58" t="s" s="1">
        <v>21</v>
      </c>
      <c r="O58" t="s" s="1">
        <v>21</v>
      </c>
      <c r="P58" t="n" s="6">
        <v>44174.0</v>
      </c>
      <c r="Q58" t="s" s="1"/>
      <c r="R58" t="s" s="1"/>
      <c r="S58" t="s" s="1"/>
      <c r="T58" t="s" s="1"/>
      <c r="U58" t="s" s="1">
        <v>335</v>
      </c>
      <c r="V58" t="n" s="4">
        <v>1</v>
      </c>
      <c r="W58" t="n" s="7">
        <v>8960.0</v>
      </c>
      <c r="X58" t="s" s="1">
        <v>236</v>
      </c>
      <c r="Y58" t="n" s="4">
        <v>16</v>
      </c>
      <c r="Z58" t="n" s="7">
        <v>560.0</v>
      </c>
      <c r="AA58" t="s" s="1">
        <v>361</v>
      </c>
      <c r="AB58" t="s" s="1">
        <v>352</v>
      </c>
      <c r="AC58" t="s" s="1">
        <v>161</v>
      </c>
      <c r="AD58" t="s" s="1">
        <v>239</v>
      </c>
      <c r="AE58" t="s" s="1">
        <v>188</v>
      </c>
      <c r="AF58" t="s" s="1">
        <v>239</v>
      </c>
      <c r="AG58" t="n" s="7">
        <v>8960.0</v>
      </c>
      <c r="AH58" t="n" s="7">
        <v>560.0</v>
      </c>
      <c r="AI58" t="s" s="1"/>
      <c r="AJ58" t="s" s="1"/>
      <c r="AK58" t="s" s="1"/>
      <c r="AL58" t="s" s="1">
        <v>7</v>
      </c>
      <c r="AM58" t="s" s="1">
        <v>83</v>
      </c>
      <c r="AN58" t="s" s="1"/>
      <c r="AO58" t="s" s="1">
        <v>16</v>
      </c>
      <c r="AP58" t="s" s="1"/>
      <c r="AQ58" t="s" s="1"/>
      <c r="AR58" t="s" s="2"/>
      <c r="AS58" t="s" s="1"/>
      <c r="AT58" t="s" s="1"/>
      <c r="AU58" t="s" s="1"/>
      <c r="AV58" t="s" s="1">
        <v>338</v>
      </c>
      <c r="AW58" t="n" s="8">
        <v>44174.86729726326</v>
      </c>
      <c r="AX58" t="s" s="1">
        <v>41</v>
      </c>
      <c r="AY58" t="n" s="7">
        <v>8960.0</v>
      </c>
      <c r="AZ58" t="n" s="6">
        <v>44174.0</v>
      </c>
      <c r="BA58" t="n" s="6">
        <v>44196.0</v>
      </c>
      <c r="BB58" t="n" s="8">
        <v>44196.0</v>
      </c>
      <c r="BC58" t="s" s="1">
        <v>357</v>
      </c>
      <c r="BD58" t="s" s="1"/>
      <c r="BE58" t="s" s="1"/>
      <c r="BF58" t="s" s="1">
        <v>20</v>
      </c>
    </row>
    <row r="59" spans="1:58">
      <c r="A59" t="n" s="4">
        <v>54</v>
      </c>
      <c r="B59" s="2">
        <f>HYPERLINK("https://my.zakupki.prom.ua/remote/dispatcher/state_purchase_view/23732822", "UA-2021-02-06-000176-a")</f>
        <v/>
      </c>
      <c r="C59" t="s" s="2">
        <v>236</v>
      </c>
      <c r="D59" t="s" s="1">
        <v>301</v>
      </c>
      <c r="E59" t="s" s="1">
        <v>256</v>
      </c>
      <c r="F59" t="s" s="1">
        <v>66</v>
      </c>
      <c r="G59" t="s" s="1">
        <v>206</v>
      </c>
      <c r="H59" t="s" s="1">
        <v>311</v>
      </c>
      <c r="I59" t="s" s="1">
        <v>204</v>
      </c>
      <c r="J59" t="s" s="1">
        <v>87</v>
      </c>
      <c r="K59" t="s" s="1">
        <v>189</v>
      </c>
      <c r="L59" t="s" s="1">
        <v>189</v>
      </c>
      <c r="M59" t="s" s="1">
        <v>21</v>
      </c>
      <c r="N59" t="s" s="1">
        <v>21</v>
      </c>
      <c r="O59" t="s" s="1">
        <v>21</v>
      </c>
      <c r="P59" t="n" s="6">
        <v>44233.0</v>
      </c>
      <c r="Q59" t="s" s="1"/>
      <c r="R59" t="s" s="1"/>
      <c r="S59" t="s" s="1"/>
      <c r="T59" t="s" s="1"/>
      <c r="U59" t="s" s="1">
        <v>335</v>
      </c>
      <c r="V59" t="n" s="4">
        <v>1</v>
      </c>
      <c r="W59" t="n" s="7">
        <v>46150.0</v>
      </c>
      <c r="X59" t="s" s="1">
        <v>236</v>
      </c>
      <c r="Y59" t="s" s="1">
        <v>347</v>
      </c>
      <c r="Z59" t="s" s="1">
        <v>347</v>
      </c>
      <c r="AA59" t="s" s="1">
        <v>347</v>
      </c>
      <c r="AB59" t="s" s="1">
        <v>352</v>
      </c>
      <c r="AC59" t="s" s="1">
        <v>161</v>
      </c>
      <c r="AD59" t="s" s="1">
        <v>239</v>
      </c>
      <c r="AE59" t="s" s="1">
        <v>188</v>
      </c>
      <c r="AF59" t="s" s="1">
        <v>239</v>
      </c>
      <c r="AG59" t="n" s="7">
        <v>46150.0</v>
      </c>
      <c r="AH59" t="s" s="1">
        <v>347</v>
      </c>
      <c r="AI59" t="s" s="1"/>
      <c r="AJ59" t="s" s="1"/>
      <c r="AK59" t="s" s="1"/>
      <c r="AL59" t="s" s="1">
        <v>284</v>
      </c>
      <c r="AM59" t="s" s="1">
        <v>93</v>
      </c>
      <c r="AN59" t="s" s="1"/>
      <c r="AO59" t="s" s="1">
        <v>19</v>
      </c>
      <c r="AP59" t="s" s="1"/>
      <c r="AQ59" t="s" s="1"/>
      <c r="AR59" t="s" s="2"/>
      <c r="AS59" t="s" s="1"/>
      <c r="AT59" t="s" s="1"/>
      <c r="AU59" t="s" s="1"/>
      <c r="AV59" t="s" s="1">
        <v>338</v>
      </c>
      <c r="AW59" t="n" s="8">
        <v>44233.50244209044</v>
      </c>
      <c r="AX59" t="s" s="1">
        <v>46</v>
      </c>
      <c r="AY59" t="n" s="7">
        <v>46150.0</v>
      </c>
      <c r="AZ59" t="n" s="6">
        <v>44231.0</v>
      </c>
      <c r="BA59" t="n" s="6">
        <v>44561.0</v>
      </c>
      <c r="BB59" t="n" s="8">
        <v>44561.0</v>
      </c>
      <c r="BC59" t="s" s="1">
        <v>357</v>
      </c>
      <c r="BD59" t="s" s="1"/>
      <c r="BE59" t="s" s="1"/>
      <c r="BF59" t="s" s="1">
        <v>20</v>
      </c>
    </row>
    <row r="60" spans="1:58">
      <c r="A60" t="n" s="4">
        <v>55</v>
      </c>
      <c r="B60" s="2">
        <f>HYPERLINK("https://my.zakupki.prom.ua/remote/dispatcher/state_purchase_view/23732550", "UA-2021-02-06-000110-a")</f>
        <v/>
      </c>
      <c r="C60" t="s" s="2">
        <v>236</v>
      </c>
      <c r="D60" t="s" s="1">
        <v>166</v>
      </c>
      <c r="E60" t="s" s="1">
        <v>9</v>
      </c>
      <c r="F60" t="s" s="1">
        <v>56</v>
      </c>
      <c r="G60" t="s" s="1">
        <v>206</v>
      </c>
      <c r="H60" t="s" s="1">
        <v>311</v>
      </c>
      <c r="I60" t="s" s="1">
        <v>204</v>
      </c>
      <c r="J60" t="s" s="1">
        <v>87</v>
      </c>
      <c r="K60" t="s" s="1">
        <v>189</v>
      </c>
      <c r="L60" t="s" s="1">
        <v>189</v>
      </c>
      <c r="M60" t="s" s="1">
        <v>21</v>
      </c>
      <c r="N60" t="s" s="1">
        <v>21</v>
      </c>
      <c r="O60" t="s" s="1">
        <v>21</v>
      </c>
      <c r="P60" t="n" s="6">
        <v>44233.0</v>
      </c>
      <c r="Q60" t="s" s="1"/>
      <c r="R60" t="s" s="1"/>
      <c r="S60" t="s" s="1"/>
      <c r="T60" t="s" s="1"/>
      <c r="U60" t="s" s="1">
        <v>335</v>
      </c>
      <c r="V60" t="n" s="4">
        <v>1</v>
      </c>
      <c r="W60" t="n" s="7">
        <v>49940.0</v>
      </c>
      <c r="X60" t="s" s="1">
        <v>236</v>
      </c>
      <c r="Y60" t="s" s="1">
        <v>347</v>
      </c>
      <c r="Z60" t="s" s="1">
        <v>347</v>
      </c>
      <c r="AA60" t="s" s="1">
        <v>347</v>
      </c>
      <c r="AB60" t="s" s="1">
        <v>352</v>
      </c>
      <c r="AC60" t="s" s="1">
        <v>161</v>
      </c>
      <c r="AD60" t="s" s="1">
        <v>239</v>
      </c>
      <c r="AE60" t="s" s="1">
        <v>188</v>
      </c>
      <c r="AF60" t="s" s="1">
        <v>239</v>
      </c>
      <c r="AG60" t="n" s="7">
        <v>49940.0</v>
      </c>
      <c r="AH60" t="s" s="1">
        <v>347</v>
      </c>
      <c r="AI60" t="s" s="1"/>
      <c r="AJ60" t="s" s="1"/>
      <c r="AK60" t="s" s="1"/>
      <c r="AL60" t="s" s="1">
        <v>284</v>
      </c>
      <c r="AM60" t="s" s="1">
        <v>93</v>
      </c>
      <c r="AN60" t="s" s="1"/>
      <c r="AO60" t="s" s="1">
        <v>19</v>
      </c>
      <c r="AP60" t="s" s="1"/>
      <c r="AQ60" t="s" s="1"/>
      <c r="AR60" t="s" s="2"/>
      <c r="AS60" t="s" s="1"/>
      <c r="AT60" t="s" s="1"/>
      <c r="AU60" t="s" s="1"/>
      <c r="AV60" t="s" s="1">
        <v>338</v>
      </c>
      <c r="AW60" t="n" s="8">
        <v>44233.42829282035</v>
      </c>
      <c r="AX60" t="s" s="1">
        <v>152</v>
      </c>
      <c r="AY60" t="n" s="7">
        <v>49940.0</v>
      </c>
      <c r="AZ60" t="n" s="6">
        <v>44231.0</v>
      </c>
      <c r="BA60" t="n" s="6">
        <v>44561.0</v>
      </c>
      <c r="BB60" t="n" s="8">
        <v>44561.0</v>
      </c>
      <c r="BC60" t="s" s="1">
        <v>357</v>
      </c>
      <c r="BD60" t="s" s="1"/>
      <c r="BE60" t="s" s="1"/>
      <c r="BF60" t="s" s="1">
        <v>20</v>
      </c>
    </row>
    <row r="61" spans="1:58">
      <c r="A61" t="n" s="4">
        <v>56</v>
      </c>
      <c r="B61" s="2">
        <f>HYPERLINK("https://my.zakupki.prom.ua/remote/dispatcher/state_purchase_view/22780951", "UA-2020-12-29-009528-a")</f>
        <v/>
      </c>
      <c r="C61" t="s" s="2">
        <v>236</v>
      </c>
      <c r="D61" t="s" s="1">
        <v>230</v>
      </c>
      <c r="E61" t="s" s="1">
        <v>231</v>
      </c>
      <c r="F61" t="s" s="1">
        <v>58</v>
      </c>
      <c r="G61" t="s" s="1">
        <v>187</v>
      </c>
      <c r="H61" t="s" s="1">
        <v>311</v>
      </c>
      <c r="I61" t="s" s="1">
        <v>204</v>
      </c>
      <c r="J61" t="s" s="1">
        <v>87</v>
      </c>
      <c r="K61" t="s" s="1">
        <v>189</v>
      </c>
      <c r="L61" t="s" s="1">
        <v>189</v>
      </c>
      <c r="M61" t="s" s="1">
        <v>21</v>
      </c>
      <c r="N61" t="s" s="1">
        <v>21</v>
      </c>
      <c r="O61" t="s" s="1">
        <v>21</v>
      </c>
      <c r="P61" t="n" s="6">
        <v>44194.0</v>
      </c>
      <c r="Q61" t="n" s="6">
        <v>44194.0</v>
      </c>
      <c r="R61" t="n" s="6">
        <v>44206.0</v>
      </c>
      <c r="S61" t="n" s="6">
        <v>44194.0</v>
      </c>
      <c r="T61" t="n" s="6">
        <v>44216.0</v>
      </c>
      <c r="U61" t="n" s="8">
        <v>44217.496400462966</v>
      </c>
      <c r="V61" t="n" s="4">
        <v>4</v>
      </c>
      <c r="W61" t="n" s="7">
        <v>267000.0</v>
      </c>
      <c r="X61" t="s" s="1">
        <v>236</v>
      </c>
      <c r="Y61" t="s" s="1">
        <v>347</v>
      </c>
      <c r="Z61" t="s" s="1">
        <v>347</v>
      </c>
      <c r="AA61" t="s" s="1">
        <v>347</v>
      </c>
      <c r="AB61" t="n" s="7">
        <v>1335.0</v>
      </c>
      <c r="AC61" t="s" s="1">
        <v>161</v>
      </c>
      <c r="AD61" t="s" s="1">
        <v>311</v>
      </c>
      <c r="AE61" t="s" s="1">
        <v>188</v>
      </c>
      <c r="AF61" t="s" s="1">
        <v>239</v>
      </c>
      <c r="AG61" t="n" s="7">
        <v>160380.0</v>
      </c>
      <c r="AH61" t="s" s="1">
        <v>347</v>
      </c>
      <c r="AI61" t="s" s="1">
        <v>313</v>
      </c>
      <c r="AJ61" t="n" s="7">
        <v>106620.0</v>
      </c>
      <c r="AK61" t="n" s="7">
        <v>0.39932584269662924</v>
      </c>
      <c r="AL61" t="s" s="1">
        <v>320</v>
      </c>
      <c r="AM61" t="s" s="1">
        <v>89</v>
      </c>
      <c r="AN61" t="s" s="1">
        <v>162</v>
      </c>
      <c r="AO61" t="s" s="1">
        <v>11</v>
      </c>
      <c r="AP61" t="n" s="7">
        <v>12600.0</v>
      </c>
      <c r="AQ61" t="n" s="7">
        <v>0.04719101123595506</v>
      </c>
      <c r="AR61" s="2">
        <f>HYPERLINK("https://auction.openprocurement.org/tenders/3ef3ca28d73f4a1d9ccdb2d350dfd4b0")</f>
        <v/>
      </c>
      <c r="AS61" t="n" s="8">
        <v>44228.717656551715</v>
      </c>
      <c r="AT61" t="n" s="6">
        <v>44239.0</v>
      </c>
      <c r="AU61" t="n" s="6">
        <v>44249.0</v>
      </c>
      <c r="AV61" t="s" s="1">
        <v>338</v>
      </c>
      <c r="AW61" t="n" s="8">
        <v>44242.73164228809</v>
      </c>
      <c r="AX61" t="s" s="1">
        <v>76</v>
      </c>
      <c r="AY61" t="n" s="7">
        <v>254400.0</v>
      </c>
      <c r="AZ61" t="s" s="1"/>
      <c r="BA61" t="n" s="6">
        <v>44561.0</v>
      </c>
      <c r="BB61" t="n" s="8">
        <v>44561.0</v>
      </c>
      <c r="BC61" t="s" s="1">
        <v>357</v>
      </c>
      <c r="BD61" t="s" s="1"/>
      <c r="BE61" t="s" s="1"/>
      <c r="BF61" t="s" s="1">
        <v>106</v>
      </c>
    </row>
    <row r="62" spans="1:58">
      <c r="A62" t="n" s="4">
        <v>57</v>
      </c>
      <c r="B62" s="2">
        <f>HYPERLINK("https://my.zakupki.prom.ua/remote/dispatcher/state_purchase_view/24586106", "UA-2021-03-04-000067-c")</f>
        <v/>
      </c>
      <c r="C62" t="s" s="2">
        <v>236</v>
      </c>
      <c r="D62" t="s" s="1">
        <v>173</v>
      </c>
      <c r="E62" t="s" s="1">
        <v>211</v>
      </c>
      <c r="F62" t="s" s="1">
        <v>26</v>
      </c>
      <c r="G62" t="s" s="1">
        <v>292</v>
      </c>
      <c r="H62" t="s" s="1">
        <v>311</v>
      </c>
      <c r="I62" t="s" s="1">
        <v>204</v>
      </c>
      <c r="J62" t="s" s="1">
        <v>87</v>
      </c>
      <c r="K62" t="s" s="1">
        <v>189</v>
      </c>
      <c r="L62" t="s" s="1">
        <v>189</v>
      </c>
      <c r="M62" t="s" s="1">
        <v>21</v>
      </c>
      <c r="N62" t="s" s="1">
        <v>21</v>
      </c>
      <c r="O62" t="s" s="1">
        <v>21</v>
      </c>
      <c r="P62" t="n" s="6">
        <v>44259.0</v>
      </c>
      <c r="Q62" t="n" s="6">
        <v>44259.0</v>
      </c>
      <c r="R62" t="n" s="6">
        <v>44266.0</v>
      </c>
      <c r="S62" t="n" s="6">
        <v>44266.0</v>
      </c>
      <c r="T62" t="n" s="6">
        <v>44271.0</v>
      </c>
      <c r="U62" t="s" s="1">
        <v>336</v>
      </c>
      <c r="V62" t="n" s="4">
        <v>0</v>
      </c>
      <c r="W62" t="n" s="7">
        <v>70000.0</v>
      </c>
      <c r="X62" t="s" s="1">
        <v>236</v>
      </c>
      <c r="Y62" t="n" s="4">
        <v>7000</v>
      </c>
      <c r="Z62" t="n" s="7">
        <v>10.0</v>
      </c>
      <c r="AA62" t="s" s="1">
        <v>346</v>
      </c>
      <c r="AB62" t="n" s="7">
        <v>350.0</v>
      </c>
      <c r="AC62" t="s" s="1">
        <v>161</v>
      </c>
      <c r="AD62" t="s" s="1">
        <v>239</v>
      </c>
      <c r="AE62" t="s" s="1">
        <v>188</v>
      </c>
      <c r="AF62" t="s" s="1">
        <v>239</v>
      </c>
      <c r="AG62" t="s" s="1"/>
      <c r="AH62" t="s" s="1"/>
      <c r="AI62" t="s" s="1"/>
      <c r="AJ62" t="s" s="1"/>
      <c r="AK62" t="s" s="1"/>
      <c r="AL62" t="s" s="1"/>
      <c r="AM62" t="s" s="1"/>
      <c r="AN62" t="s" s="1"/>
      <c r="AO62" t="s" s="1"/>
      <c r="AP62" t="s" s="1"/>
      <c r="AQ62" t="s" s="1"/>
      <c r="AR62" t="s" s="2"/>
      <c r="AS62" t="s" s="1"/>
      <c r="AT62" t="s" s="1"/>
      <c r="AU62" t="s" s="1"/>
      <c r="AV62" t="s" s="1">
        <v>339</v>
      </c>
      <c r="AW62" t="n" s="8">
        <v>44271.00090573601</v>
      </c>
      <c r="AX62" t="s" s="1"/>
      <c r="AY62" t="s" s="1"/>
      <c r="AZ62" t="s" s="1"/>
      <c r="BA62" t="n" s="6">
        <v>44561.0</v>
      </c>
      <c r="BB62" t="s" s="1"/>
      <c r="BC62" t="s" s="1"/>
      <c r="BD62" t="s" s="1"/>
      <c r="BE62" t="s" s="1"/>
      <c r="BF62" t="s" s="1"/>
    </row>
    <row r="63" spans="1:58">
      <c r="A63" t="n" s="4">
        <v>58</v>
      </c>
      <c r="B63" s="2">
        <f>HYPERLINK("https://my.zakupki.prom.ua/remote/dispatcher/state_purchase_view/24958089", "UA-2021-03-16-014055-c")</f>
        <v/>
      </c>
      <c r="C63" t="s" s="2">
        <v>236</v>
      </c>
      <c r="D63" t="s" s="1">
        <v>191</v>
      </c>
      <c r="E63" t="s" s="1">
        <v>190</v>
      </c>
      <c r="F63" t="s" s="1">
        <v>123</v>
      </c>
      <c r="G63" t="s" s="1">
        <v>206</v>
      </c>
      <c r="H63" t="s" s="1">
        <v>311</v>
      </c>
      <c r="I63" t="s" s="1">
        <v>204</v>
      </c>
      <c r="J63" t="s" s="1">
        <v>87</v>
      </c>
      <c r="K63" t="s" s="1">
        <v>189</v>
      </c>
      <c r="L63" t="s" s="1">
        <v>189</v>
      </c>
      <c r="M63" t="s" s="1">
        <v>21</v>
      </c>
      <c r="N63" t="s" s="1">
        <v>21</v>
      </c>
      <c r="O63" t="s" s="1">
        <v>21</v>
      </c>
      <c r="P63" t="n" s="6">
        <v>44271.0</v>
      </c>
      <c r="Q63" t="s" s="1"/>
      <c r="R63" t="s" s="1"/>
      <c r="S63" t="s" s="1"/>
      <c r="T63" t="s" s="1"/>
      <c r="U63" t="s" s="1">
        <v>335</v>
      </c>
      <c r="V63" t="n" s="4">
        <v>1</v>
      </c>
      <c r="W63" t="n" s="7">
        <v>923.4</v>
      </c>
      <c r="X63" t="s" s="1">
        <v>236</v>
      </c>
      <c r="Y63" t="s" s="1">
        <v>347</v>
      </c>
      <c r="Z63" t="s" s="1">
        <v>347</v>
      </c>
      <c r="AA63" t="s" s="1">
        <v>347</v>
      </c>
      <c r="AB63" t="s" s="1">
        <v>352</v>
      </c>
      <c r="AC63" t="s" s="1">
        <v>161</v>
      </c>
      <c r="AD63" t="s" s="1">
        <v>311</v>
      </c>
      <c r="AE63" t="s" s="1">
        <v>188</v>
      </c>
      <c r="AF63" t="s" s="1">
        <v>239</v>
      </c>
      <c r="AG63" t="n" s="7">
        <v>923.4</v>
      </c>
      <c r="AH63" t="s" s="1">
        <v>347</v>
      </c>
      <c r="AI63" t="s" s="1"/>
      <c r="AJ63" t="s" s="1"/>
      <c r="AK63" t="s" s="1"/>
      <c r="AL63" t="s" s="1">
        <v>307</v>
      </c>
      <c r="AM63" t="s" s="1">
        <v>111</v>
      </c>
      <c r="AN63" t="s" s="1"/>
      <c r="AO63" t="s" s="1">
        <v>1</v>
      </c>
      <c r="AP63" t="s" s="1"/>
      <c r="AQ63" t="s" s="1"/>
      <c r="AR63" t="s" s="2"/>
      <c r="AS63" t="s" s="1"/>
      <c r="AT63" t="s" s="1"/>
      <c r="AU63" t="s" s="1"/>
      <c r="AV63" t="s" s="1">
        <v>338</v>
      </c>
      <c r="AW63" t="n" s="8">
        <v>44271.78345076056</v>
      </c>
      <c r="AX63" t="s" s="1">
        <v>133</v>
      </c>
      <c r="AY63" t="n" s="7">
        <v>923.4</v>
      </c>
      <c r="AZ63" t="n" s="6">
        <v>44270.0</v>
      </c>
      <c r="BA63" t="n" s="6">
        <v>44561.0</v>
      </c>
      <c r="BB63" t="n" s="8">
        <v>44561.0</v>
      </c>
      <c r="BC63" t="s" s="1">
        <v>357</v>
      </c>
      <c r="BD63" t="s" s="1"/>
      <c r="BE63" t="s" s="1"/>
      <c r="BF63" t="s" s="1">
        <v>20</v>
      </c>
    </row>
    <row r="64" spans="1:58">
      <c r="A64" t="s" s="1">
        <v>208</v>
      </c>
    </row>
  </sheetData>
  <autoFilter ref="A5:BF63"/>
  <hyperlinks>
    <hyperlink display="mailto:report.zakupki@prom.ua" ref="A2" r:id="rId1"/>
    <hyperlink display="https://my.zakupki.prom.ua/remote/dispatcher/state_purchase_view/22924476" ref="B6" r:id="rId2"/>
    <hyperlink display="https://my.zakupki.prom.ua/remote/dispatcher/state_purchase_view/25869918" ref="B7" r:id="rId3"/>
    <hyperlink display="https://my.zakupki.prom.ua/remote/dispatcher/state_purchase_view/24957765" ref="B8" r:id="rId4"/>
    <hyperlink display="https://my.zakupki.prom.ua/remote/dispatcher/state_purchase_view/24503447" ref="B9" r:id="rId5"/>
    <hyperlink display="https://my.zakupki.prom.ua/remote/dispatcher/state_purchase_view/24861525" ref="B10" r:id="rId6"/>
    <hyperlink display="https://my.zakupki.prom.ua/remote/dispatcher/state_purchase_view/24934470" ref="B11" r:id="rId7"/>
    <hyperlink display="https://my.zakupki.prom.ua/remote/dispatcher/state_purchase_view/24861557" ref="B12" r:id="rId8"/>
    <hyperlink display="https://my.zakupki.prom.ua/remote/dispatcher/state_purchase_view/23732682" ref="B13" r:id="rId9"/>
    <hyperlink display="https://my.zakupki.prom.ua/remote/dispatcher/state_purchase_view/23732422" ref="B14" r:id="rId10"/>
    <hyperlink display="https://my.zakupki.prom.ua/remote/dispatcher/state_purchase_view/23732433" ref="B15" r:id="rId11"/>
    <hyperlink display="https://my.zakupki.prom.ua/remote/dispatcher/state_purchase_view/24957457" ref="B16" r:id="rId12"/>
    <hyperlink display="https://my.zakupki.prom.ua/remote/dispatcher/state_purchase_view/25125817" ref="B17" r:id="rId13"/>
    <hyperlink display="https://my.zakupki.prom.ua/remote/dispatcher/state_purchase_view/24159890" ref="B18" r:id="rId14"/>
    <hyperlink display="https://my.zakupki.prom.ua/remote/dispatcher/state_purchase_view/23532642" ref="B19" r:id="rId15"/>
    <hyperlink display="https://my.zakupki.prom.ua/remote/dispatcher/state_purchase_view/21967060" ref="B20" r:id="rId16"/>
    <hyperlink display="https://my.zakupki.prom.ua/remote/dispatcher/state_purchase_view/23732492" ref="B21" r:id="rId17"/>
    <hyperlink display="https://my.zakupki.prom.ua/remote/dispatcher/state_purchase_view/23893713" ref="B22" r:id="rId18"/>
    <hyperlink display="https://my.zakupki.prom.ua/remote/dispatcher/state_purchase_view/24957215" ref="B23" r:id="rId19"/>
    <hyperlink display="https://my.zakupki.prom.ua/remote/dispatcher/state_purchase_view/21847071" ref="B24" r:id="rId20"/>
    <hyperlink display="https://my.zakupki.prom.ua/remote/dispatcher/state_purchase_view/23892836" ref="B25" r:id="rId21"/>
    <hyperlink display="https://my.zakupki.prom.ua/remote/dispatcher/state_purchase_view/24149379" ref="B26" r:id="rId22"/>
    <hyperlink display="https://my.zakupki.prom.ua/remote/dispatcher/state_purchase_view/23081288" ref="B27" r:id="rId23"/>
    <hyperlink display="https://my.zakupki.prom.ua/remote/dispatcher/state_purchase_view/24956800" ref="B28" r:id="rId24"/>
    <hyperlink display="https://my.zakupki.prom.ua/remote/dispatcher/state_purchase_view/26619022" ref="B29" r:id="rId25"/>
    <hyperlink display="https://my.zakupki.prom.ua/remote/dispatcher/state_purchase_view/23732795" ref="B30" r:id="rId26"/>
    <hyperlink display="https://my.zakupki.prom.ua/remote/dispatcher/state_purchase_view/23732761" ref="B31" r:id="rId27"/>
    <hyperlink display="https://my.zakupki.prom.ua/remote/dispatcher/state_purchase_view/23732641" ref="B32" r:id="rId28"/>
    <hyperlink display="https://my.zakupki.prom.ua/remote/dispatcher/state_purchase_view/23732741" ref="B33" r:id="rId29"/>
    <hyperlink display="https://my.zakupki.prom.ua/remote/dispatcher/state_purchase_view/23650448" ref="B34" r:id="rId30"/>
    <hyperlink display="https://my.zakupki.prom.ua/remote/dispatcher/state_purchase_view/22902324" ref="B35" r:id="rId31"/>
    <hyperlink display="https://my.zakupki.prom.ua/remote/dispatcher/state_purchase_view/26511358" ref="B36" r:id="rId32"/>
    <hyperlink display="https://my.zakupki.prom.ua/remote/dispatcher/state_purchase_view/24504823" ref="B37" r:id="rId33"/>
    <hyperlink display="https://my.zakupki.prom.ua/remote/dispatcher/state_purchase_view/22898097" ref="B38" r:id="rId34"/>
    <hyperlink display="https://my.zakupki.prom.ua/remote/dispatcher/state_purchase_view/23549728" ref="B39" r:id="rId35"/>
    <hyperlink display="https://my.zakupki.prom.ua/remote/dispatcher/state_purchase_view/23547158" ref="B40" r:id="rId36"/>
    <hyperlink display="https://my.zakupki.prom.ua/remote/dispatcher/state_purchase_view/23732858" ref="B41" r:id="rId37"/>
    <hyperlink display="https://my.zakupki.prom.ua/remote/dispatcher/state_purchase_view/24957940" ref="B42" r:id="rId38"/>
    <hyperlink display="https://my.zakupki.prom.ua/remote/dispatcher/state_purchase_view/23086307" ref="B43" r:id="rId39"/>
    <hyperlink display="https://my.zakupki.prom.ua/remote/dispatcher/state_purchase_view/22946207" ref="B44" r:id="rId40"/>
    <hyperlink display="https://my.zakupki.prom.ua/remote/dispatcher/state_purchase_view/24062798" ref="B45" r:id="rId41"/>
    <hyperlink display="https://my.zakupki.prom.ua/remote/dispatcher/state_purchase_view/21853533" ref="B46" r:id="rId42"/>
    <hyperlink display="https://my.zakupki.prom.ua/remote/dispatcher/state_purchase_view/21966225" ref="B47" r:id="rId43"/>
    <hyperlink display="https://my.zakupki.prom.ua/remote/dispatcher/state_purchase_view/21643759" ref="B48" r:id="rId44"/>
    <hyperlink display="https://auction.openprocurement.org/tenders/9617838db27748b59bef5fefe0933da8" ref="AR48" r:id="rId45"/>
    <hyperlink display="https://my.zakupki.prom.ua/remote/dispatcher/state_purchase_view/23893332" ref="B49" r:id="rId46"/>
    <hyperlink display="https://my.zakupki.prom.ua/remote/dispatcher/state_purchase_view/23243886" ref="B50" r:id="rId47"/>
    <hyperlink display="https://my.zakupki.prom.ua/remote/dispatcher/state_purchase_view/23164231" ref="B51" r:id="rId48"/>
    <hyperlink display="https://my.zakupki.prom.ua/remote/dispatcher/state_purchase_view/22781606" ref="B52" r:id="rId49"/>
    <hyperlink display="https://auction.openprocurement.org/tenders/9585c2ae3bb642b2aead298347e1363a" ref="AR52" r:id="rId50"/>
    <hyperlink display="https://my.zakupki.prom.ua/remote/dispatcher/state_purchase_view/22945839" ref="B53" r:id="rId51"/>
    <hyperlink display="https://auction.openprocurement.org/tenders/8e2a75c6f45d43328b636e58022003c3" ref="AR53" r:id="rId52"/>
    <hyperlink display="https://my.zakupki.prom.ua/remote/dispatcher/state_purchase_view/21831573" ref="B54" r:id="rId53"/>
    <hyperlink display="https://my.zakupki.prom.ua/remote/dispatcher/state_purchase_view/25068837" ref="B55" r:id="rId54"/>
    <hyperlink display="https://my.zakupki.prom.ua/remote/dispatcher/state_purchase_view/24953944" ref="B56" r:id="rId55"/>
    <hyperlink display="https://my.zakupki.prom.ua/remote/dispatcher/state_purchase_view/21967742" ref="B57" r:id="rId56"/>
    <hyperlink display="https://my.zakupki.prom.ua/remote/dispatcher/state_purchase_view/21967569" ref="B58" r:id="rId57"/>
    <hyperlink display="https://my.zakupki.prom.ua/remote/dispatcher/state_purchase_view/23732822" ref="B59" r:id="rId58"/>
    <hyperlink display="https://my.zakupki.prom.ua/remote/dispatcher/state_purchase_view/23732550" ref="B60" r:id="rId59"/>
    <hyperlink display="https://my.zakupki.prom.ua/remote/dispatcher/state_purchase_view/22780951" ref="B61" r:id="rId60"/>
    <hyperlink display="https://auction.openprocurement.org/tenders/3ef3ca28d73f4a1d9ccdb2d350dfd4b0" ref="AR61" r:id="rId61"/>
    <hyperlink display="https://my.zakupki.prom.ua/remote/dispatcher/state_purchase_view/24586106" ref="B62" r:id="rId62"/>
    <hyperlink display="https://my.zakupki.prom.ua/remote/dispatcher/state_purchase_view/24958089" ref="B63" r:id="rId63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baseType="variant" size="2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baseType="lpstr" size="1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2021-05-21T20:57:33Z</dcterms:created>
  <dcterms:modified xmlns:dcterms="http://purl.org/dc/terms/" xmlns:xsi="http://www.w3.org/2001/XMLSchema-instance" xsi:type="dcterms:W3CDTF">2021-05-21T20:57:33Z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